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S:\Compras\CARLOS\Projetos de Redução de Custo\"/>
    </mc:Choice>
  </mc:AlternateContent>
  <xr:revisionPtr revIDLastSave="0" documentId="8_{0FE82987-C62B-494F-B64A-CCB8F7E496FA}" xr6:coauthVersionLast="47" xr6:coauthVersionMax="47" xr10:uidLastSave="{00000000-0000-0000-0000-000000000000}"/>
  <bookViews>
    <workbookView xWindow="-108" yWindow="-108" windowWidth="23256" windowHeight="12456" xr2:uid="{B5EA9CC6-1654-4A60-AB42-DF9941B19320}"/>
  </bookViews>
  <sheets>
    <sheet name="Sheet1" sheetId="1" r:id="rId1"/>
    <sheet name="Sheet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9" i="1" l="1"/>
  <c r="D28" i="1"/>
  <c r="D27" i="1"/>
  <c r="D26" i="1"/>
  <c r="J26" i="1"/>
  <c r="I22" i="1"/>
  <c r="H21" i="1"/>
  <c r="I20" i="1"/>
  <c r="I15" i="1"/>
  <c r="I13" i="1"/>
  <c r="H12" i="1"/>
  <c r="H9" i="1"/>
  <c r="H24" i="1"/>
  <c r="I23" i="1"/>
  <c r="I8" i="1"/>
  <c r="H7" i="1"/>
  <c r="I6" i="1"/>
  <c r="H5" i="1"/>
  <c r="I4" i="1"/>
  <c r="I2" i="1"/>
  <c r="I25" i="1"/>
  <c r="H25" i="1"/>
  <c r="I21" i="1"/>
  <c r="I19" i="1"/>
  <c r="H18" i="1"/>
  <c r="I16" i="1"/>
  <c r="I14" i="1"/>
  <c r="H11" i="1"/>
  <c r="I9" i="1"/>
  <c r="H4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5" i="1"/>
  <c r="F4" i="1"/>
  <c r="F3" i="1"/>
  <c r="F2" i="1"/>
  <c r="T67" i="2"/>
  <c r="T66" i="2"/>
  <c r="T65" i="2"/>
  <c r="T64" i="2"/>
  <c r="T63" i="2"/>
  <c r="T62" i="2"/>
  <c r="T61" i="2"/>
  <c r="T60" i="2"/>
  <c r="T59" i="2"/>
  <c r="T58" i="2"/>
  <c r="T57" i="2"/>
  <c r="T56" i="2"/>
  <c r="T55" i="2"/>
  <c r="T54" i="2"/>
  <c r="T53" i="2"/>
  <c r="T52" i="2"/>
  <c r="T51" i="2"/>
  <c r="T50" i="2"/>
  <c r="T49" i="2"/>
  <c r="T48" i="2"/>
  <c r="T47" i="2"/>
  <c r="T46" i="2"/>
  <c r="T45" i="2"/>
  <c r="T44" i="2"/>
  <c r="T43" i="2"/>
  <c r="T42" i="2"/>
  <c r="T41" i="2"/>
  <c r="T40" i="2"/>
  <c r="T39" i="2"/>
  <c r="T38" i="2"/>
  <c r="T37" i="2"/>
  <c r="T36" i="2"/>
  <c r="T35" i="2"/>
  <c r="T34" i="2"/>
  <c r="T33" i="2"/>
  <c r="T32" i="2"/>
  <c r="T31" i="2"/>
  <c r="T30" i="2"/>
  <c r="T29" i="2"/>
  <c r="T28" i="2"/>
  <c r="T27" i="2"/>
  <c r="T26" i="2"/>
  <c r="T25" i="2"/>
  <c r="T24" i="2"/>
  <c r="T23" i="2"/>
  <c r="H16" i="1" s="1"/>
  <c r="T22" i="2"/>
  <c r="T21" i="2"/>
  <c r="T20" i="2"/>
  <c r="T19" i="2"/>
  <c r="T18" i="2"/>
  <c r="T17" i="2"/>
  <c r="T16" i="2"/>
  <c r="T15" i="2"/>
  <c r="T14" i="2"/>
  <c r="T13" i="2"/>
  <c r="T12" i="2"/>
  <c r="T11" i="2"/>
  <c r="T10" i="2"/>
  <c r="H19" i="1" s="1"/>
  <c r="T9" i="2"/>
  <c r="T8" i="2"/>
  <c r="T7" i="2"/>
  <c r="T6" i="2"/>
  <c r="T5" i="2"/>
  <c r="T4" i="2"/>
  <c r="T3" i="2"/>
  <c r="T2" i="2"/>
  <c r="I18" i="1"/>
  <c r="J18" i="1" s="1"/>
  <c r="I17" i="1"/>
  <c r="H14" i="1"/>
  <c r="I11" i="1"/>
  <c r="I10" i="1"/>
  <c r="I3" i="1"/>
  <c r="H15" i="1" l="1"/>
  <c r="J15" i="1" s="1"/>
  <c r="J11" i="1"/>
  <c r="H20" i="1"/>
  <c r="J20" i="1" s="1"/>
  <c r="H23" i="1"/>
  <c r="J23" i="1" s="1"/>
  <c r="I5" i="1"/>
  <c r="J5" i="1" s="1"/>
  <c r="J13" i="1"/>
  <c r="J16" i="1"/>
  <c r="J4" i="1"/>
  <c r="J9" i="1"/>
  <c r="H13" i="1"/>
  <c r="H10" i="1"/>
  <c r="J10" i="1" s="1"/>
  <c r="H17" i="1"/>
  <c r="J17" i="1" s="1"/>
  <c r="H2" i="1"/>
  <c r="H3" i="1"/>
  <c r="J3" i="1" s="1"/>
  <c r="H8" i="1"/>
  <c r="J8" i="1" s="1"/>
  <c r="I12" i="1"/>
  <c r="J12" i="1" s="1"/>
  <c r="J19" i="1"/>
  <c r="I24" i="1"/>
  <c r="J24" i="1" s="1"/>
  <c r="H6" i="1"/>
  <c r="J6" i="1" s="1"/>
  <c r="J14" i="1"/>
  <c r="J21" i="1"/>
  <c r="J25" i="1"/>
  <c r="H22" i="1"/>
  <c r="J22" i="1" s="1"/>
  <c r="I7" i="1"/>
  <c r="J7" i="1" s="1"/>
  <c r="H26" i="1" l="1"/>
  <c r="J2" i="1"/>
  <c r="I26" i="1"/>
</calcChain>
</file>

<file path=xl/sharedStrings.xml><?xml version="1.0" encoding="utf-8"?>
<sst xmlns="http://schemas.openxmlformats.org/spreadsheetml/2006/main" count="342" uniqueCount="109">
  <si>
    <t>Código</t>
  </si>
  <si>
    <t>Descrição</t>
  </si>
  <si>
    <t>Tipo Produto</t>
  </si>
  <si>
    <t xml:space="preserve"> Média mensal  </t>
  </si>
  <si>
    <t xml:space="preserve">Barddal </t>
  </si>
  <si>
    <t xml:space="preserve">Percentual de diferença </t>
  </si>
  <si>
    <t xml:space="preserve">Aliança </t>
  </si>
  <si>
    <t xml:space="preserve"> Total Mensal Barddal  </t>
  </si>
  <si>
    <t xml:space="preserve"> Total Mensal Aliança  </t>
  </si>
  <si>
    <t xml:space="preserve"> Diferença  </t>
  </si>
  <si>
    <t>COLARINHO 50MM P/ GFM 100 MM (MP 241)</t>
  </si>
  <si>
    <t>Agregado</t>
  </si>
  <si>
    <t>ADAPTADOR DE 6" P/ 4" (MP 226)</t>
  </si>
  <si>
    <t>Produto Acabado</t>
  </si>
  <si>
    <t>COLARINHO 250MM P/ GFL 100 MM (MP3444)</t>
  </si>
  <si>
    <t>ADAPTADOR DE 6" P/ 5" (MP 231)</t>
  </si>
  <si>
    <t>COLARINHO 50MM P/ GFM 150 MM (MP 1294)</t>
  </si>
  <si>
    <t>CARCAÇA ENTRADA ACI 12"(ACI315) (MP 221 E 222)</t>
  </si>
  <si>
    <t>CARCAÇA SAIDA ACI 12"(ACI315) (MP 222)</t>
  </si>
  <si>
    <t>ADAPTADOR DE 8" P/ 6" (MP 275)</t>
  </si>
  <si>
    <t>CARCAÇA ACI 10"(ACI250) (MP 220 E 202)</t>
  </si>
  <si>
    <t>CARCAÇA ACI 8"(ACI200) (MP 202 E 207)</t>
  </si>
  <si>
    <t>ARO DE ARREMATE 100MM (MP 241)</t>
  </si>
  <si>
    <t>ARO DE ARREMATE 80MM (MP 4155)</t>
  </si>
  <si>
    <t>CARCAÇA ACI 6"(ACI150) (MP 202 E 207)</t>
  </si>
  <si>
    <t>CARCAÇA ACI 14"(ACI355) (MP 224 E 225)</t>
  </si>
  <si>
    <t>CARCAÇA ACI 100 - 133 ( MINI ) (MP 201 E 206)</t>
  </si>
  <si>
    <t>ARO DE ARREMATE 60MM ( MP 140 X 0,80 )</t>
  </si>
  <si>
    <t>ARO DE ARREMATE 126MM (MP 226)</t>
  </si>
  <si>
    <t>BOCAL ELIPTICO - SGSD 277</t>
  </si>
  <si>
    <t>Secundarios/Componentes</t>
  </si>
  <si>
    <t>ARO DE ARREMATE 150MM (MP 242)</t>
  </si>
  <si>
    <t>COLARINHO 250MM P/ GFL 150 MM (MP 3720)</t>
  </si>
  <si>
    <t>COLARINHO 50MM P/ GFM 125 MM (MP 241)</t>
  </si>
  <si>
    <t>ARO DE ARREMATE 130MM (MP 226)</t>
  </si>
  <si>
    <t>COLARINHO 250MM P/ GFL 125 MM (MP 3484)</t>
  </si>
  <si>
    <t>BOCAL ELIPTICO - SGSD 317</t>
  </si>
  <si>
    <t>Referência</t>
  </si>
  <si>
    <t>Cód. For.</t>
  </si>
  <si>
    <t>Fornecedor</t>
  </si>
  <si>
    <t>Grupo</t>
  </si>
  <si>
    <t>Saldo</t>
  </si>
  <si>
    <t>Comp.</t>
  </si>
  <si>
    <t>Disp.</t>
  </si>
  <si>
    <t>Est. Min.</t>
  </si>
  <si>
    <t>Est. Max.</t>
  </si>
  <si>
    <t>Ult. 3 Meses</t>
  </si>
  <si>
    <t>Ult. 6 Meses</t>
  </si>
  <si>
    <t>Ult. 12 Meses</t>
  </si>
  <si>
    <t>Ult. Mês</t>
  </si>
  <si>
    <t>Média 3 Meses</t>
  </si>
  <si>
    <t>Média 6 Meses</t>
  </si>
  <si>
    <t>Média12 Meses</t>
  </si>
  <si>
    <t>Tempo de Estoque</t>
  </si>
  <si>
    <t>MODELAGEM CARCACA ACI (TRANS)</t>
  </si>
  <si>
    <t>Material Consumo</t>
  </si>
  <si>
    <t>INDUSTRIA E COMERCIO DE ALUMINIOS ALIANÇA LTDA ME</t>
  </si>
  <si>
    <t>Uso / Consumo</t>
  </si>
  <si>
    <t>MODELAGEM CARCACA ACI (TRANSP</t>
  </si>
  <si>
    <t>MODELAGEM CARCACA ACI (TRANS</t>
  </si>
  <si>
    <t>Conserto da Modelacao ( Adaptador 150mm para 125mm)</t>
  </si>
  <si>
    <t>Imobilizado</t>
  </si>
  <si>
    <t>IMOBILIZADO</t>
  </si>
  <si>
    <t>Conserto da Modelacao ( Adaptador 150mm para 100mm)</t>
  </si>
  <si>
    <t>Conserto da Modelacao ( Aro para motor 315 MM )</t>
  </si>
  <si>
    <t>FURACAO DE CENTRO COLARINHO 200MM P/ GFL 150 MM</t>
  </si>
  <si>
    <t>FURACAO DE CENTRO COLARINHO 200MM P/ GFL 100 MM</t>
  </si>
  <si>
    <t>Intermediário Titan</t>
  </si>
  <si>
    <t>Acessórios</t>
  </si>
  <si>
    <t>VRJ-Acessórios</t>
  </si>
  <si>
    <t>Componente Metálico</t>
  </si>
  <si>
    <t>ADAPTADOR DE 100MM P/ 40MM</t>
  </si>
  <si>
    <t>BOCAL ELIPTICO - SGSD 277 - PP AZ RAL 5007</t>
  </si>
  <si>
    <t>BOCAL ELIPTICO - SGSD 277 - PUV AZ RAL 5007</t>
  </si>
  <si>
    <t>BOCAL DE ASPIRAÇÃO ELIPTICO - SR 200</t>
  </si>
  <si>
    <t>BOCAL DE ASPIRAÇÃO ELIPTICO - SR 250</t>
  </si>
  <si>
    <t>BOCAL DE ASPIRAÇÃO ELIPTICO - SR 315</t>
  </si>
  <si>
    <t>BOCAL DE ASPIRAÇÃO ELIPTICO - SR 355</t>
  </si>
  <si>
    <t>BOCAL DE ASPIRAÇÃO ELIPTICO - SR 400</t>
  </si>
  <si>
    <t>BOCAL DE ASPIRAÇÃO ELIPTICO - TITAN LD/LS 560</t>
  </si>
  <si>
    <t>FERRAMENTA REPUXO - BOCAL ROTOR ELIPTICO - TITAN LD/LS 560</t>
  </si>
  <si>
    <t>PROT - BOCAL ELIPTICO - CL 381/381</t>
  </si>
  <si>
    <t>CARCAÇA ENTRADA ACI 14"(ACI355) (MP 225 )</t>
  </si>
  <si>
    <t>CARCAÇA SAIDA ACI 14"(ACI355) (MP 224)</t>
  </si>
  <si>
    <t>PROT - BOCAL ELIPTICO - CL 457/486</t>
  </si>
  <si>
    <t>CARCAÇA ACI 125 (2X MP207) NEW</t>
  </si>
  <si>
    <t>CARCAÇA ACI 150 (2X MP 220)</t>
  </si>
  <si>
    <t>CARCAÇA ACI 200 (MP 3175 E MP 3176)</t>
  </si>
  <si>
    <t>ARO ACI 200 (MP 2569)</t>
  </si>
  <si>
    <t>BOCAL ELIPTICO - TITAN SGSD 457</t>
  </si>
  <si>
    <t>BOCAL ELIPTICO - TITAN SGSD 377</t>
  </si>
  <si>
    <t>BOCAL DE ASPIRAÇÃO ELIPTICO - TITAN LD/LS 500</t>
  </si>
  <si>
    <t>BOCAL DE ASPIRAÇÃO ELIPTICO - TITAN LD/LS 630</t>
  </si>
  <si>
    <t>BOCAL DE ASPIRAÇÃO ELIPTICO - TITAN LD/LS 710</t>
  </si>
  <si>
    <t>BOCAL DE ASPIRAÇÃO ELIPTICO - TITAN LD/LS 400</t>
  </si>
  <si>
    <t>BOCAL DE ASPIRAÇÃO ELIPTICO - TITAN LD/LS 450</t>
  </si>
  <si>
    <t>BOCAL DE ASPIRAÇÃO ELIPTICO - TITAN LD/LS 315</t>
  </si>
  <si>
    <t>BOCAL DE ASPIRAÇÃO ELIPTICO - TITAN LD 315 UNIV.</t>
  </si>
  <si>
    <t>ARO DE ACABAMENTO SPLITVENT (PINTURA BRANCA) - (MP. 1X 4156)</t>
  </si>
  <si>
    <t>VENT. RADICAL AC- 230 VAC (CÓD. R4E400RO0901)</t>
  </si>
  <si>
    <t>CONJUNTO CARCAÇA SPLITVENT 4"(1X 7404 - 1X 7405)</t>
  </si>
  <si>
    <t>TAMPA FILTRO CARCAÇA SPLITVENT 4"( MP 1X4155)</t>
  </si>
  <si>
    <t>TUBO DE ACOPLAMENTO CARCAÇA SPLITVENT 4"( MP 1X231)</t>
  </si>
  <si>
    <t>TUBO GRADE CARCAÇA SPLITVENT 4" (MP: 4156)</t>
  </si>
  <si>
    <t>*ARO FH 150 (MP 231)</t>
  </si>
  <si>
    <t>*ARO FH 200 (MP 242)</t>
  </si>
  <si>
    <t>*ARO FH 400 (MP 271)</t>
  </si>
  <si>
    <t>*ARO FH 355 (MP 250)</t>
  </si>
  <si>
    <t>*ARO FH 125/100 (MP 241)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</si>
</sst>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8" formatCode="&quot;R$&quot;\ #,##0.00;[Red]\-&quot;R$&quot;\ #,##0.00"/>
    <numFmt numFmtId="44" formatCode="_-&quot;R$&quot;\ * #,##0.00_-;\-&quot;R$&quot;\ * #,##0.00_-;_-&quot;R$&quot;\ * &quot;-&quot;??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name val="Arial"/>
    </font>
    <font>
      <sz val="7"/>
      <color rgb="FF0000C8"/>
      <name val="Tahoma"/>
    </font>
    <font>
      <b/>
      <sz val="7"/>
      <color rgb="FF000000"/>
      <name val="Calibri"/>
    </font>
    <font>
      <sz val="5"/>
      <color rgb="FF000000"/>
      <name val="Tahoma"/>
    </font>
    <font>
      <sz val="7"/>
      <color rgb="FF000000"/>
      <name val="Calibri"/>
    </font>
    <font>
      <sz val="7.5"/>
      <color rgb="FF0000C8"/>
      <name val="Tahoma"/>
      <family val="2"/>
    </font>
    <font>
      <sz val="7.5"/>
      <color rgb="FF000000"/>
      <name val="Tahoma"/>
      <family val="2"/>
    </font>
  </fonts>
  <fills count="8">
    <fill>
      <patternFill patternType="none"/>
    </fill>
    <fill>
      <patternFill patternType="gray125"/>
    </fill>
    <fill>
      <patternFill patternType="solid">
        <fgColor rgb="FFF0F0F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FF"/>
        <bgColor indexed="64"/>
      </patternFill>
    </fill>
  </fills>
  <borders count="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3">
    <xf numFmtId="0" fontId="0" fillId="0" borderId="0" xfId="0"/>
    <xf numFmtId="0" fontId="3" fillId="2" borderId="1" xfId="0" applyFont="1" applyFill="1" applyBorder="1" applyAlignment="1">
      <alignment horizontal="center" vertical="center" wrapText="1" readingOrder="1"/>
    </xf>
    <xf numFmtId="0" fontId="4" fillId="3" borderId="1" xfId="0" applyFont="1" applyFill="1" applyBorder="1" applyAlignment="1">
      <alignment horizontal="center" vertical="center" wrapText="1" readingOrder="1"/>
    </xf>
    <xf numFmtId="0" fontId="4" fillId="0" borderId="1" xfId="0" applyFont="1" applyBorder="1" applyAlignment="1">
      <alignment horizontal="center" vertical="center" wrapText="1" readingOrder="1"/>
    </xf>
    <xf numFmtId="0" fontId="4" fillId="0" borderId="1" xfId="0" applyFont="1" applyBorder="1" applyAlignment="1">
      <alignment horizontal="center" wrapText="1" readingOrder="1"/>
    </xf>
    <xf numFmtId="0" fontId="5" fillId="0" borderId="1" xfId="0" applyFont="1" applyBorder="1" applyAlignment="1">
      <alignment horizontal="left" vertical="top" wrapText="1" readingOrder="1"/>
    </xf>
    <xf numFmtId="0" fontId="6" fillId="0" borderId="1" xfId="0" applyFont="1" applyBorder="1" applyAlignment="1">
      <alignment horizontal="center" wrapText="1" readingOrder="1"/>
    </xf>
    <xf numFmtId="8" fontId="0" fillId="0" borderId="0" xfId="0" applyNumberFormat="1"/>
    <xf numFmtId="8" fontId="6" fillId="0" borderId="1" xfId="0" applyNumberFormat="1" applyFont="1" applyBorder="1" applyAlignment="1">
      <alignment horizontal="left" wrapText="1" readingOrder="1"/>
    </xf>
    <xf numFmtId="0" fontId="2" fillId="0" borderId="2" xfId="0" applyFont="1" applyBorder="1" applyAlignment="1">
      <alignment wrapText="1"/>
    </xf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wrapText="1"/>
    </xf>
    <xf numFmtId="8" fontId="6" fillId="3" borderId="1" xfId="0" applyNumberFormat="1" applyFont="1" applyFill="1" applyBorder="1" applyAlignment="1">
      <alignment horizontal="left" wrapText="1" readingOrder="1"/>
    </xf>
    <xf numFmtId="8" fontId="6" fillId="5" borderId="1" xfId="0" applyNumberFormat="1" applyFont="1" applyFill="1" applyBorder="1" applyAlignment="1">
      <alignment horizontal="left" wrapText="1" readingOrder="1"/>
    </xf>
    <xf numFmtId="8" fontId="6" fillId="6" borderId="1" xfId="0" applyNumberFormat="1" applyFont="1" applyFill="1" applyBorder="1" applyAlignment="1">
      <alignment horizontal="left" wrapText="1" readingOrder="1"/>
    </xf>
    <xf numFmtId="0" fontId="7" fillId="2" borderId="1" xfId="0" applyFont="1" applyFill="1" applyBorder="1" applyAlignment="1">
      <alignment wrapText="1"/>
    </xf>
    <xf numFmtId="0" fontId="7" fillId="2" borderId="1" xfId="0" applyFont="1" applyFill="1" applyBorder="1" applyAlignment="1">
      <alignment horizontal="right" wrapText="1"/>
    </xf>
    <xf numFmtId="0" fontId="8" fillId="2" borderId="1" xfId="0" applyFont="1" applyFill="1" applyBorder="1" applyAlignment="1">
      <alignment horizontal="right" wrapText="1"/>
    </xf>
    <xf numFmtId="0" fontId="8" fillId="7" borderId="1" xfId="0" applyFont="1" applyFill="1" applyBorder="1" applyAlignment="1">
      <alignment horizontal="left" vertical="top"/>
    </xf>
    <xf numFmtId="0" fontId="8" fillId="7" borderId="1" xfId="0" applyFont="1" applyFill="1" applyBorder="1" applyAlignment="1">
      <alignment horizontal="right" vertical="top"/>
    </xf>
    <xf numFmtId="9" fontId="6" fillId="0" borderId="1" xfId="2" applyFont="1" applyBorder="1" applyAlignment="1">
      <alignment horizontal="right" wrapText="1" readingOrder="1"/>
    </xf>
    <xf numFmtId="44" fontId="6" fillId="0" borderId="1" xfId="1" applyFont="1" applyBorder="1" applyAlignment="1">
      <alignment horizontal="right" wrapText="1" readingOrder="1"/>
    </xf>
    <xf numFmtId="44" fontId="6" fillId="4" borderId="1" xfId="1" applyFont="1" applyFill="1" applyBorder="1" applyAlignment="1">
      <alignment horizontal="right" wrapText="1" readingOrder="1"/>
    </xf>
  </cellXfs>
  <cellStyles count="3">
    <cellStyle name="Currency" xfId="1" builtinId="4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AC1631-86CE-4C34-B3BA-0BF52C2B2263}">
  <dimension ref="A1:K29"/>
  <sheetViews>
    <sheetView tabSelected="1" workbookViewId="0">
      <selection activeCell="F1" sqref="F1"/>
    </sheetView>
  </sheetViews>
  <sheetFormatPr defaultRowHeight="14.4" x14ac:dyDescent="0.3"/>
  <cols>
    <col min="1" max="1" width="4.88671875" bestFit="1" customWidth="1"/>
    <col min="2" max="2" width="40" customWidth="1"/>
    <col min="3" max="3" width="28.88671875" customWidth="1"/>
    <col min="5" max="5" width="6.21875" bestFit="1" customWidth="1"/>
    <col min="6" max="6" width="8.21875" bestFit="1" customWidth="1"/>
    <col min="7" max="7" width="6.21875" bestFit="1" customWidth="1"/>
    <col min="8" max="9" width="8.5546875" bestFit="1" customWidth="1"/>
    <col min="10" max="10" width="9.109375" bestFit="1" customWidth="1"/>
    <col min="11" max="11" width="10.5546875" bestFit="1" customWidth="1"/>
  </cols>
  <sheetData>
    <row r="1" spans="1:10" ht="20.399999999999999" x14ac:dyDescent="0.3">
      <c r="A1" s="1" t="s">
        <v>0</v>
      </c>
      <c r="B1" s="1" t="s">
        <v>1</v>
      </c>
      <c r="C1" s="1" t="s">
        <v>2</v>
      </c>
      <c r="D1" s="2" t="s">
        <v>3</v>
      </c>
      <c r="E1" s="3" t="s">
        <v>4</v>
      </c>
      <c r="F1" s="4" t="s">
        <v>5</v>
      </c>
      <c r="G1" s="3" t="s">
        <v>6</v>
      </c>
      <c r="H1" s="3" t="s">
        <v>7</v>
      </c>
      <c r="I1" s="3" t="s">
        <v>8</v>
      </c>
      <c r="J1" s="3" t="s">
        <v>9</v>
      </c>
    </row>
    <row r="2" spans="1:10" x14ac:dyDescent="0.3">
      <c r="A2" s="5">
        <v>1953</v>
      </c>
      <c r="B2" s="5" t="s">
        <v>10</v>
      </c>
      <c r="C2" s="5" t="s">
        <v>11</v>
      </c>
      <c r="D2" s="6">
        <v>228</v>
      </c>
      <c r="E2" s="21">
        <v>3.8</v>
      </c>
      <c r="F2" s="20">
        <f>1-(E2/G2)</f>
        <v>2.624671916010568E-3</v>
      </c>
      <c r="G2" s="21">
        <v>3.81</v>
      </c>
      <c r="H2" s="8">
        <f>E2*D2</f>
        <v>866.4</v>
      </c>
      <c r="I2" s="8">
        <f>D2*G2</f>
        <v>868.68000000000006</v>
      </c>
      <c r="J2" s="8">
        <f>I2-H2</f>
        <v>2.2800000000000864</v>
      </c>
    </row>
    <row r="3" spans="1:10" x14ac:dyDescent="0.3">
      <c r="A3" s="5">
        <v>331</v>
      </c>
      <c r="B3" s="5" t="s">
        <v>12</v>
      </c>
      <c r="C3" s="5" t="s">
        <v>13</v>
      </c>
      <c r="D3" s="6">
        <v>161</v>
      </c>
      <c r="E3" s="22">
        <v>5.2</v>
      </c>
      <c r="F3" s="20">
        <f t="shared" ref="F3:F25" si="0">1-(E3/G3)</f>
        <v>7.9646017699115057E-2</v>
      </c>
      <c r="G3" s="21">
        <v>5.65</v>
      </c>
      <c r="H3" s="8">
        <f t="shared" ref="H3:H25" si="1">E3*D3</f>
        <v>837.2</v>
      </c>
      <c r="I3" s="8">
        <f t="shared" ref="I3:I25" si="2">D3*G3</f>
        <v>909.65000000000009</v>
      </c>
      <c r="J3" s="8">
        <f t="shared" ref="J3:J25" si="3">I3-H3</f>
        <v>72.450000000000045</v>
      </c>
    </row>
    <row r="4" spans="1:10" x14ac:dyDescent="0.3">
      <c r="A4" s="5">
        <v>1781</v>
      </c>
      <c r="B4" s="5" t="s">
        <v>14</v>
      </c>
      <c r="C4" s="5" t="s">
        <v>11</v>
      </c>
      <c r="D4" s="6">
        <v>152</v>
      </c>
      <c r="E4" s="21">
        <v>10.5</v>
      </c>
      <c r="F4" s="20">
        <f t="shared" si="0"/>
        <v>-0.13390928725701956</v>
      </c>
      <c r="G4" s="22">
        <v>9.26</v>
      </c>
      <c r="H4" s="8">
        <f t="shared" si="1"/>
        <v>1596</v>
      </c>
      <c r="I4" s="8">
        <f t="shared" si="2"/>
        <v>1407.52</v>
      </c>
      <c r="J4" s="8">
        <f t="shared" si="3"/>
        <v>-188.48000000000002</v>
      </c>
    </row>
    <row r="5" spans="1:10" x14ac:dyDescent="0.3">
      <c r="A5" s="5">
        <v>359</v>
      </c>
      <c r="B5" s="5" t="s">
        <v>15</v>
      </c>
      <c r="C5" s="5" t="s">
        <v>13</v>
      </c>
      <c r="D5" s="6">
        <v>79</v>
      </c>
      <c r="E5" s="22">
        <v>6</v>
      </c>
      <c r="F5" s="20">
        <f t="shared" si="0"/>
        <v>3.5369774919614128E-2</v>
      </c>
      <c r="G5" s="21">
        <v>6.22</v>
      </c>
      <c r="H5" s="8">
        <f t="shared" si="1"/>
        <v>474</v>
      </c>
      <c r="I5" s="8">
        <f t="shared" si="2"/>
        <v>491.38</v>
      </c>
      <c r="J5" s="8">
        <f t="shared" si="3"/>
        <v>17.379999999999995</v>
      </c>
    </row>
    <row r="6" spans="1:10" x14ac:dyDescent="0.3">
      <c r="A6" s="5">
        <v>1955</v>
      </c>
      <c r="B6" s="5" t="s">
        <v>16</v>
      </c>
      <c r="C6" s="5" t="s">
        <v>11</v>
      </c>
      <c r="D6" s="6">
        <v>78</v>
      </c>
      <c r="E6" s="21">
        <v>7</v>
      </c>
      <c r="F6" s="20">
        <f t="shared" si="0"/>
        <v>-0.41987829614604477</v>
      </c>
      <c r="G6" s="22">
        <v>4.93</v>
      </c>
      <c r="H6" s="8">
        <f t="shared" si="1"/>
        <v>546</v>
      </c>
      <c r="I6" s="8">
        <f t="shared" si="2"/>
        <v>384.53999999999996</v>
      </c>
      <c r="J6" s="8">
        <f t="shared" si="3"/>
        <v>-161.46000000000004</v>
      </c>
    </row>
    <row r="7" spans="1:10" x14ac:dyDescent="0.3">
      <c r="A7" s="5">
        <v>6385</v>
      </c>
      <c r="B7" s="5" t="s">
        <v>17</v>
      </c>
      <c r="C7" s="5" t="s">
        <v>11</v>
      </c>
      <c r="D7" s="6">
        <v>45</v>
      </c>
      <c r="E7" s="22">
        <v>23</v>
      </c>
      <c r="F7" s="20">
        <f t="shared" si="0"/>
        <v>7.8156312625250468E-2</v>
      </c>
      <c r="G7" s="21">
        <v>24.95</v>
      </c>
      <c r="H7" s="8">
        <f t="shared" si="1"/>
        <v>1035</v>
      </c>
      <c r="I7" s="8">
        <f t="shared" si="2"/>
        <v>1122.75</v>
      </c>
      <c r="J7" s="8">
        <f t="shared" si="3"/>
        <v>87.75</v>
      </c>
    </row>
    <row r="8" spans="1:10" x14ac:dyDescent="0.3">
      <c r="A8" s="5">
        <v>6538</v>
      </c>
      <c r="B8" s="5" t="s">
        <v>18</v>
      </c>
      <c r="C8" s="5" t="s">
        <v>11</v>
      </c>
      <c r="D8" s="6">
        <v>45</v>
      </c>
      <c r="E8" s="22">
        <v>22</v>
      </c>
      <c r="F8" s="20">
        <f t="shared" si="0"/>
        <v>0.11752908142799834</v>
      </c>
      <c r="G8" s="21">
        <v>24.93</v>
      </c>
      <c r="H8" s="8">
        <f t="shared" si="1"/>
        <v>990</v>
      </c>
      <c r="I8" s="8">
        <f t="shared" si="2"/>
        <v>1121.8499999999999</v>
      </c>
      <c r="J8" s="8">
        <f t="shared" si="3"/>
        <v>131.84999999999991</v>
      </c>
    </row>
    <row r="9" spans="1:10" x14ac:dyDescent="0.3">
      <c r="A9" s="5">
        <v>1989</v>
      </c>
      <c r="B9" s="5" t="s">
        <v>19</v>
      </c>
      <c r="C9" s="5" t="s">
        <v>13</v>
      </c>
      <c r="D9" s="6">
        <v>47</v>
      </c>
      <c r="E9" s="22">
        <v>7.9</v>
      </c>
      <c r="F9" s="20">
        <f t="shared" si="0"/>
        <v>0.14223669923995663</v>
      </c>
      <c r="G9" s="21">
        <v>9.2100000000000009</v>
      </c>
      <c r="H9" s="8">
        <f t="shared" si="1"/>
        <v>371.3</v>
      </c>
      <c r="I9" s="8">
        <f t="shared" si="2"/>
        <v>432.87000000000006</v>
      </c>
      <c r="J9" s="8">
        <f t="shared" si="3"/>
        <v>61.57000000000005</v>
      </c>
    </row>
    <row r="10" spans="1:10" x14ac:dyDescent="0.3">
      <c r="A10" s="5">
        <v>500</v>
      </c>
      <c r="B10" s="5" t="s">
        <v>20</v>
      </c>
      <c r="C10" s="5" t="s">
        <v>11</v>
      </c>
      <c r="D10" s="6">
        <v>29</v>
      </c>
      <c r="E10" s="22">
        <v>19.5</v>
      </c>
      <c r="F10" s="20">
        <f t="shared" si="0"/>
        <v>0.57386363636363635</v>
      </c>
      <c r="G10" s="21">
        <v>45.76</v>
      </c>
      <c r="H10" s="8">
        <f t="shared" si="1"/>
        <v>565.5</v>
      </c>
      <c r="I10" s="8">
        <f t="shared" si="2"/>
        <v>1327.04</v>
      </c>
      <c r="J10" s="8">
        <f t="shared" si="3"/>
        <v>761.54</v>
      </c>
    </row>
    <row r="11" spans="1:10" x14ac:dyDescent="0.3">
      <c r="A11" s="5">
        <v>499</v>
      </c>
      <c r="B11" s="5" t="s">
        <v>21</v>
      </c>
      <c r="C11" s="5" t="s">
        <v>11</v>
      </c>
      <c r="D11" s="6">
        <v>48</v>
      </c>
      <c r="E11" s="22">
        <v>23.5</v>
      </c>
      <c r="F11" s="20">
        <f t="shared" si="0"/>
        <v>0.42988840368753034</v>
      </c>
      <c r="G11" s="21">
        <v>41.22</v>
      </c>
      <c r="H11" s="8">
        <f t="shared" si="1"/>
        <v>1128</v>
      </c>
      <c r="I11" s="8">
        <f t="shared" si="2"/>
        <v>1978.56</v>
      </c>
      <c r="J11" s="8">
        <f t="shared" si="3"/>
        <v>850.56</v>
      </c>
    </row>
    <row r="12" spans="1:10" x14ac:dyDescent="0.3">
      <c r="A12" s="5">
        <v>1847</v>
      </c>
      <c r="B12" s="5" t="s">
        <v>22</v>
      </c>
      <c r="C12" s="5" t="s">
        <v>13</v>
      </c>
      <c r="D12" s="6">
        <v>80</v>
      </c>
      <c r="E12" s="21">
        <v>3</v>
      </c>
      <c r="F12" s="20">
        <f t="shared" si="0"/>
        <v>-0.68539325842696619</v>
      </c>
      <c r="G12" s="22">
        <v>1.78</v>
      </c>
      <c r="H12" s="8">
        <f t="shared" si="1"/>
        <v>240</v>
      </c>
      <c r="I12" s="8">
        <f t="shared" si="2"/>
        <v>142.4</v>
      </c>
      <c r="J12" s="8">
        <f t="shared" si="3"/>
        <v>-97.6</v>
      </c>
    </row>
    <row r="13" spans="1:10" x14ac:dyDescent="0.3">
      <c r="A13" s="5">
        <v>1845</v>
      </c>
      <c r="B13" s="5" t="s">
        <v>23</v>
      </c>
      <c r="C13" s="5" t="s">
        <v>13</v>
      </c>
      <c r="D13" s="6">
        <v>29</v>
      </c>
      <c r="E13" s="22">
        <v>2.5</v>
      </c>
      <c r="F13" s="20">
        <f t="shared" si="0"/>
        <v>3.1007751937984551E-2</v>
      </c>
      <c r="G13" s="21">
        <v>2.58</v>
      </c>
      <c r="H13" s="8">
        <f t="shared" si="1"/>
        <v>72.5</v>
      </c>
      <c r="I13" s="8">
        <f t="shared" si="2"/>
        <v>74.820000000000007</v>
      </c>
      <c r="J13" s="8">
        <f t="shared" si="3"/>
        <v>2.3200000000000074</v>
      </c>
    </row>
    <row r="14" spans="1:10" x14ac:dyDescent="0.3">
      <c r="A14" s="5">
        <v>498</v>
      </c>
      <c r="B14" s="5" t="s">
        <v>24</v>
      </c>
      <c r="C14" s="5" t="s">
        <v>11</v>
      </c>
      <c r="D14" s="6">
        <v>46</v>
      </c>
      <c r="E14" s="22">
        <v>18.5</v>
      </c>
      <c r="F14" s="20">
        <f t="shared" si="0"/>
        <v>0.52515400410677615</v>
      </c>
      <c r="G14" s="21">
        <v>38.96</v>
      </c>
      <c r="H14" s="8">
        <f t="shared" si="1"/>
        <v>851</v>
      </c>
      <c r="I14" s="8">
        <f t="shared" si="2"/>
        <v>1792.16</v>
      </c>
      <c r="J14" s="8">
        <f t="shared" si="3"/>
        <v>941.16000000000008</v>
      </c>
    </row>
    <row r="15" spans="1:10" x14ac:dyDescent="0.3">
      <c r="A15" s="5">
        <v>894</v>
      </c>
      <c r="B15" s="5" t="s">
        <v>25</v>
      </c>
      <c r="C15" s="5" t="s">
        <v>11</v>
      </c>
      <c r="D15" s="6">
        <v>21</v>
      </c>
      <c r="E15" s="22">
        <v>50</v>
      </c>
      <c r="F15" s="20">
        <f t="shared" si="0"/>
        <v>0.4107942493518737</v>
      </c>
      <c r="G15" s="21">
        <v>84.86</v>
      </c>
      <c r="H15" s="8">
        <f t="shared" si="1"/>
        <v>1050</v>
      </c>
      <c r="I15" s="8">
        <f t="shared" si="2"/>
        <v>1782.06</v>
      </c>
      <c r="J15" s="8">
        <f t="shared" si="3"/>
        <v>732.06</v>
      </c>
    </row>
    <row r="16" spans="1:10" x14ac:dyDescent="0.3">
      <c r="A16" s="5">
        <v>2138</v>
      </c>
      <c r="B16" s="5" t="s">
        <v>26</v>
      </c>
      <c r="C16" s="5" t="s">
        <v>11</v>
      </c>
      <c r="D16" s="6">
        <v>9</v>
      </c>
      <c r="E16" s="22">
        <v>12.5</v>
      </c>
      <c r="F16" s="20">
        <f t="shared" si="0"/>
        <v>0.410377358490566</v>
      </c>
      <c r="G16" s="21">
        <v>21.2</v>
      </c>
      <c r="H16" s="8">
        <f t="shared" si="1"/>
        <v>112.5</v>
      </c>
      <c r="I16" s="8">
        <f t="shared" si="2"/>
        <v>190.79999999999998</v>
      </c>
      <c r="J16" s="8">
        <f t="shared" si="3"/>
        <v>78.299999999999983</v>
      </c>
    </row>
    <row r="17" spans="1:11" x14ac:dyDescent="0.3">
      <c r="A17" s="5">
        <v>1844</v>
      </c>
      <c r="B17" s="5" t="s">
        <v>27</v>
      </c>
      <c r="C17" s="5" t="s">
        <v>13</v>
      </c>
      <c r="D17" s="6">
        <v>10</v>
      </c>
      <c r="E17" s="22">
        <v>2.5</v>
      </c>
      <c r="F17" s="20">
        <f t="shared" si="0"/>
        <v>3.1007751937984551E-2</v>
      </c>
      <c r="G17" s="21">
        <v>2.58</v>
      </c>
      <c r="H17" s="8">
        <f t="shared" si="1"/>
        <v>25</v>
      </c>
      <c r="I17" s="8">
        <f t="shared" si="2"/>
        <v>25.8</v>
      </c>
      <c r="J17" s="8">
        <f t="shared" si="3"/>
        <v>0.80000000000000071</v>
      </c>
    </row>
    <row r="18" spans="1:11" x14ac:dyDescent="0.3">
      <c r="A18" s="5">
        <v>1848</v>
      </c>
      <c r="B18" s="5" t="s">
        <v>28</v>
      </c>
      <c r="C18" s="5" t="s">
        <v>13</v>
      </c>
      <c r="D18" s="6">
        <v>14</v>
      </c>
      <c r="E18" s="22">
        <v>3.2</v>
      </c>
      <c r="F18" s="20">
        <f t="shared" si="0"/>
        <v>6.43274853801169E-2</v>
      </c>
      <c r="G18" s="21">
        <v>3.42</v>
      </c>
      <c r="H18" s="8">
        <f t="shared" si="1"/>
        <v>44.800000000000004</v>
      </c>
      <c r="I18" s="8">
        <f t="shared" si="2"/>
        <v>47.879999999999995</v>
      </c>
      <c r="J18" s="8">
        <f t="shared" si="3"/>
        <v>3.0799999999999912</v>
      </c>
    </row>
    <row r="19" spans="1:11" x14ac:dyDescent="0.3">
      <c r="A19" s="5">
        <v>10418</v>
      </c>
      <c r="B19" s="5" t="s">
        <v>29</v>
      </c>
      <c r="C19" s="5" t="s">
        <v>30</v>
      </c>
      <c r="D19" s="6">
        <v>13</v>
      </c>
      <c r="E19" s="22">
        <v>6.5</v>
      </c>
      <c r="F19" s="20">
        <f t="shared" si="0"/>
        <v>0.12634408602150538</v>
      </c>
      <c r="G19" s="21">
        <v>7.44</v>
      </c>
      <c r="H19" s="8">
        <f t="shared" si="1"/>
        <v>84.5</v>
      </c>
      <c r="I19" s="8">
        <f t="shared" si="2"/>
        <v>96.72</v>
      </c>
      <c r="J19" s="8">
        <f t="shared" si="3"/>
        <v>12.219999999999999</v>
      </c>
    </row>
    <row r="20" spans="1:11" x14ac:dyDescent="0.3">
      <c r="A20" s="5">
        <v>665</v>
      </c>
      <c r="B20" s="5" t="s">
        <v>31</v>
      </c>
      <c r="C20" s="5" t="s">
        <v>13</v>
      </c>
      <c r="D20" s="6">
        <v>24</v>
      </c>
      <c r="E20" s="22">
        <v>4.5</v>
      </c>
      <c r="F20" s="20">
        <f t="shared" si="0"/>
        <v>4.862579281183943E-2</v>
      </c>
      <c r="G20" s="21">
        <v>4.7300000000000004</v>
      </c>
      <c r="H20" s="8">
        <f t="shared" si="1"/>
        <v>108</v>
      </c>
      <c r="I20" s="8">
        <f t="shared" si="2"/>
        <v>113.52000000000001</v>
      </c>
      <c r="J20" s="8">
        <f t="shared" si="3"/>
        <v>5.5200000000000102</v>
      </c>
    </row>
    <row r="21" spans="1:11" x14ac:dyDescent="0.3">
      <c r="A21" s="5">
        <v>1952</v>
      </c>
      <c r="B21" s="5" t="s">
        <v>32</v>
      </c>
      <c r="C21" s="5" t="s">
        <v>11</v>
      </c>
      <c r="D21" s="6">
        <v>12</v>
      </c>
      <c r="E21" s="21">
        <v>14</v>
      </c>
      <c r="F21" s="20">
        <f t="shared" si="0"/>
        <v>-1.4306151645206988E-3</v>
      </c>
      <c r="G21" s="22">
        <v>13.98</v>
      </c>
      <c r="H21" s="8">
        <f t="shared" si="1"/>
        <v>168</v>
      </c>
      <c r="I21" s="8">
        <f t="shared" si="2"/>
        <v>167.76</v>
      </c>
      <c r="J21" s="8">
        <f t="shared" si="3"/>
        <v>-0.24000000000000909</v>
      </c>
    </row>
    <row r="22" spans="1:11" x14ac:dyDescent="0.3">
      <c r="A22" s="5">
        <v>1954</v>
      </c>
      <c r="B22" s="5" t="s">
        <v>33</v>
      </c>
      <c r="C22" s="5" t="s">
        <v>11</v>
      </c>
      <c r="D22" s="6">
        <v>30</v>
      </c>
      <c r="E22" s="21">
        <v>6.5</v>
      </c>
      <c r="F22" s="20">
        <f t="shared" si="0"/>
        <v>-4.6698872785829293E-2</v>
      </c>
      <c r="G22" s="22">
        <v>6.21</v>
      </c>
      <c r="H22" s="8">
        <f t="shared" si="1"/>
        <v>195</v>
      </c>
      <c r="I22" s="8">
        <f t="shared" si="2"/>
        <v>186.3</v>
      </c>
      <c r="J22" s="8">
        <f t="shared" si="3"/>
        <v>-8.6999999999999886</v>
      </c>
    </row>
    <row r="23" spans="1:11" x14ac:dyDescent="0.3">
      <c r="A23" s="5">
        <v>1849</v>
      </c>
      <c r="B23" s="5" t="s">
        <v>34</v>
      </c>
      <c r="C23" s="5" t="s">
        <v>13</v>
      </c>
      <c r="D23" s="6">
        <v>7</v>
      </c>
      <c r="E23" s="22">
        <v>3.2</v>
      </c>
      <c r="F23" s="20">
        <f t="shared" si="0"/>
        <v>6.43274853801169E-2</v>
      </c>
      <c r="G23" s="21">
        <v>3.42</v>
      </c>
      <c r="H23" s="8">
        <f t="shared" si="1"/>
        <v>22.400000000000002</v>
      </c>
      <c r="I23" s="8">
        <f t="shared" si="2"/>
        <v>23.939999999999998</v>
      </c>
      <c r="J23" s="8">
        <f t="shared" si="3"/>
        <v>1.5399999999999956</v>
      </c>
    </row>
    <row r="24" spans="1:11" x14ac:dyDescent="0.3">
      <c r="A24" s="5">
        <v>1951</v>
      </c>
      <c r="B24" s="5" t="s">
        <v>35</v>
      </c>
      <c r="C24" s="5" t="s">
        <v>11</v>
      </c>
      <c r="D24" s="6">
        <v>1</v>
      </c>
      <c r="E24" s="22">
        <v>12</v>
      </c>
      <c r="F24" s="20">
        <f t="shared" si="0"/>
        <v>0.12727272727272732</v>
      </c>
      <c r="G24" s="21">
        <v>13.75</v>
      </c>
      <c r="H24" s="8">
        <f t="shared" si="1"/>
        <v>12</v>
      </c>
      <c r="I24" s="8">
        <f t="shared" si="2"/>
        <v>13.75</v>
      </c>
      <c r="J24" s="8">
        <f t="shared" si="3"/>
        <v>1.75</v>
      </c>
    </row>
    <row r="25" spans="1:11" x14ac:dyDescent="0.3">
      <c r="A25" s="5">
        <v>23313</v>
      </c>
      <c r="B25" s="5" t="s">
        <v>36</v>
      </c>
      <c r="C25" s="5" t="s">
        <v>30</v>
      </c>
      <c r="D25" s="6">
        <v>1</v>
      </c>
      <c r="E25" s="21">
        <v>12</v>
      </c>
      <c r="F25" s="20">
        <f t="shared" si="0"/>
        <v>-0.72661870503597115</v>
      </c>
      <c r="G25" s="21">
        <v>6.95</v>
      </c>
      <c r="H25" s="8">
        <f t="shared" si="1"/>
        <v>12</v>
      </c>
      <c r="I25" s="8">
        <f t="shared" si="2"/>
        <v>6.95</v>
      </c>
      <c r="J25" s="8">
        <f t="shared" si="3"/>
        <v>-5.05</v>
      </c>
    </row>
    <row r="26" spans="1:11" ht="22.8" x14ac:dyDescent="0.4">
      <c r="A26" s="9"/>
      <c r="B26" s="9"/>
      <c r="C26" s="9"/>
      <c r="D26" s="10">
        <f>SUM(D2:D25)</f>
        <v>1209</v>
      </c>
      <c r="E26" s="9"/>
      <c r="F26" s="9"/>
      <c r="G26" s="11"/>
      <c r="H26" s="12">
        <f>SUM(H2:H25)*12</f>
        <v>136885.20000000001</v>
      </c>
      <c r="I26" s="13">
        <f>SUM(I2:I25)*12</f>
        <v>176516.39999999997</v>
      </c>
      <c r="J26" s="14">
        <f>I26-H26</f>
        <v>39631.199999999953</v>
      </c>
      <c r="K26" s="7"/>
    </row>
    <row r="27" spans="1:11" x14ac:dyDescent="0.3">
      <c r="D27">
        <f>D26*12</f>
        <v>14508</v>
      </c>
    </row>
    <row r="28" spans="1:11" x14ac:dyDescent="0.3">
      <c r="D28" s="7">
        <f>H26/D27</f>
        <v>9.4351530190239874</v>
      </c>
    </row>
    <row r="29" spans="1:11" x14ac:dyDescent="0.3">
      <c r="D29" s="7">
        <f>I26/D27</f>
        <v>12.166832092638542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E3B14E-A0BD-41DC-A237-7E511774089A}">
  <dimension ref="A1:T67"/>
  <sheetViews>
    <sheetView topLeftCell="D1" workbookViewId="0">
      <selection activeCell="T4" sqref="T4"/>
    </sheetView>
  </sheetViews>
  <sheetFormatPr defaultRowHeight="14.4" x14ac:dyDescent="0.3"/>
  <cols>
    <col min="1" max="1" width="5.109375" bestFit="1" customWidth="1"/>
    <col min="2" max="2" width="7.5546875" bestFit="1" customWidth="1"/>
    <col min="3" max="3" width="47.109375" bestFit="1" customWidth="1"/>
    <col min="4" max="4" width="18" bestFit="1" customWidth="1"/>
    <col min="5" max="5" width="6.6640625" bestFit="1" customWidth="1"/>
    <col min="6" max="6" width="39.21875" bestFit="1" customWidth="1"/>
    <col min="7" max="7" width="14.5546875" bestFit="1" customWidth="1"/>
    <col min="8" max="8" width="4.33203125" bestFit="1" customWidth="1"/>
    <col min="9" max="9" width="4.88671875" bestFit="1" customWidth="1"/>
    <col min="10" max="10" width="3.88671875" bestFit="1" customWidth="1"/>
    <col min="11" max="11" width="6.21875" bestFit="1" customWidth="1"/>
    <col min="12" max="12" width="6.5546875" bestFit="1" customWidth="1"/>
    <col min="13" max="14" width="8.5546875" bestFit="1" customWidth="1"/>
    <col min="15" max="15" width="4.88671875" bestFit="1" customWidth="1"/>
    <col min="16" max="16" width="5.88671875" bestFit="1" customWidth="1"/>
    <col min="17" max="17" width="5.77734375" bestFit="1" customWidth="1"/>
    <col min="18" max="19" width="8.5546875" bestFit="1" customWidth="1"/>
    <col min="20" max="20" width="7.21875" bestFit="1" customWidth="1"/>
  </cols>
  <sheetData>
    <row r="1" spans="1:20" ht="21.6" x14ac:dyDescent="0.3">
      <c r="A1" s="15" t="s">
        <v>0</v>
      </c>
      <c r="B1" s="15" t="s">
        <v>37</v>
      </c>
      <c r="C1" s="15" t="s">
        <v>1</v>
      </c>
      <c r="D1" s="15" t="s">
        <v>2</v>
      </c>
      <c r="E1" s="16" t="s">
        <v>38</v>
      </c>
      <c r="F1" s="15" t="s">
        <v>39</v>
      </c>
      <c r="G1" s="15" t="s">
        <v>40</v>
      </c>
      <c r="H1" s="17" t="s">
        <v>41</v>
      </c>
      <c r="I1" s="17" t="s">
        <v>42</v>
      </c>
      <c r="J1" s="17" t="s">
        <v>43</v>
      </c>
      <c r="K1" s="17" t="s">
        <v>44</v>
      </c>
      <c r="L1" s="17" t="s">
        <v>45</v>
      </c>
      <c r="M1" s="17" t="s">
        <v>46</v>
      </c>
      <c r="N1" s="17" t="s">
        <v>47</v>
      </c>
      <c r="O1" s="17" t="s">
        <v>48</v>
      </c>
      <c r="P1" s="17" t="s">
        <v>49</v>
      </c>
      <c r="Q1" s="17" t="s">
        <v>50</v>
      </c>
      <c r="R1" s="17" t="s">
        <v>51</v>
      </c>
      <c r="S1" s="17" t="s">
        <v>52</v>
      </c>
      <c r="T1" s="17" t="s">
        <v>53</v>
      </c>
    </row>
    <row r="2" spans="1:20" x14ac:dyDescent="0.3">
      <c r="A2" s="18">
        <v>1</v>
      </c>
      <c r="B2" s="18">
        <v>1</v>
      </c>
      <c r="C2" s="18" t="s">
        <v>54</v>
      </c>
      <c r="D2" s="18" t="s">
        <v>55</v>
      </c>
      <c r="E2" s="19">
        <v>2897</v>
      </c>
      <c r="F2" s="18" t="s">
        <v>56</v>
      </c>
      <c r="G2" s="18" t="s">
        <v>57</v>
      </c>
      <c r="H2" s="19">
        <v>1</v>
      </c>
      <c r="I2" s="19">
        <v>0</v>
      </c>
      <c r="J2" s="19">
        <v>1</v>
      </c>
      <c r="K2" s="19">
        <v>0</v>
      </c>
      <c r="L2" s="19">
        <v>0</v>
      </c>
      <c r="M2" s="19"/>
      <c r="N2" s="19"/>
      <c r="O2" s="19"/>
      <c r="P2" s="19"/>
      <c r="Q2" s="19"/>
      <c r="R2" s="19"/>
      <c r="S2" s="19"/>
      <c r="T2" s="19" t="str">
        <f>IFERROR(AVERAGE(Q2:S2),"")</f>
        <v/>
      </c>
    </row>
    <row r="3" spans="1:20" x14ac:dyDescent="0.3">
      <c r="A3" s="18">
        <v>11</v>
      </c>
      <c r="B3" s="18">
        <v>1</v>
      </c>
      <c r="C3" s="18" t="s">
        <v>58</v>
      </c>
      <c r="D3" s="18" t="s">
        <v>55</v>
      </c>
      <c r="E3" s="19">
        <v>2897</v>
      </c>
      <c r="F3" s="18" t="s">
        <v>56</v>
      </c>
      <c r="G3" s="18" t="s">
        <v>57</v>
      </c>
      <c r="H3" s="19">
        <v>0</v>
      </c>
      <c r="I3" s="19">
        <v>0</v>
      </c>
      <c r="J3" s="19">
        <v>0</v>
      </c>
      <c r="K3" s="19">
        <v>0</v>
      </c>
      <c r="L3" s="19">
        <v>0</v>
      </c>
      <c r="M3" s="19"/>
      <c r="N3" s="19"/>
      <c r="O3" s="19"/>
      <c r="P3" s="19"/>
      <c r="Q3" s="19"/>
      <c r="R3" s="19"/>
      <c r="S3" s="19"/>
      <c r="T3" s="19" t="str">
        <f t="shared" ref="T3:T66" si="0">IFERROR(AVERAGE(Q3:S3),"")</f>
        <v/>
      </c>
    </row>
    <row r="4" spans="1:20" x14ac:dyDescent="0.3">
      <c r="A4" s="18">
        <v>100</v>
      </c>
      <c r="B4" s="18">
        <v>1</v>
      </c>
      <c r="C4" s="18" t="s">
        <v>59</v>
      </c>
      <c r="D4" s="18" t="s">
        <v>55</v>
      </c>
      <c r="E4" s="19">
        <v>2897</v>
      </c>
      <c r="F4" s="18" t="s">
        <v>56</v>
      </c>
      <c r="G4" s="18" t="s">
        <v>57</v>
      </c>
      <c r="H4" s="19">
        <v>4</v>
      </c>
      <c r="I4" s="19">
        <v>2</v>
      </c>
      <c r="J4" s="19">
        <v>2</v>
      </c>
      <c r="K4" s="19">
        <v>0</v>
      </c>
      <c r="L4" s="19">
        <v>0</v>
      </c>
      <c r="M4" s="19"/>
      <c r="N4" s="19"/>
      <c r="O4" s="19"/>
      <c r="P4" s="19"/>
      <c r="Q4" s="19"/>
      <c r="R4" s="19"/>
      <c r="S4" s="19"/>
      <c r="T4" s="19" t="str">
        <f t="shared" si="0"/>
        <v/>
      </c>
    </row>
    <row r="5" spans="1:20" x14ac:dyDescent="0.3">
      <c r="A5" s="18">
        <v>1</v>
      </c>
      <c r="B5" s="18">
        <v>1</v>
      </c>
      <c r="C5" s="18" t="s">
        <v>60</v>
      </c>
      <c r="D5" s="18" t="s">
        <v>61</v>
      </c>
      <c r="E5" s="19">
        <v>2897</v>
      </c>
      <c r="F5" s="18" t="s">
        <v>56</v>
      </c>
      <c r="G5" s="18" t="s">
        <v>62</v>
      </c>
      <c r="H5" s="19">
        <v>0</v>
      </c>
      <c r="I5" s="19">
        <v>0</v>
      </c>
      <c r="J5" s="19">
        <v>0</v>
      </c>
      <c r="K5" s="19">
        <v>0</v>
      </c>
      <c r="L5" s="19">
        <v>0</v>
      </c>
      <c r="M5" s="19"/>
      <c r="N5" s="19"/>
      <c r="O5" s="19"/>
      <c r="P5" s="19"/>
      <c r="Q5" s="19"/>
      <c r="R5" s="19"/>
      <c r="S5" s="19"/>
      <c r="T5" s="19" t="str">
        <f t="shared" si="0"/>
        <v/>
      </c>
    </row>
    <row r="6" spans="1:20" x14ac:dyDescent="0.3">
      <c r="A6" s="18">
        <v>2</v>
      </c>
      <c r="B6" s="18">
        <v>2</v>
      </c>
      <c r="C6" s="18" t="s">
        <v>63</v>
      </c>
      <c r="D6" s="18" t="s">
        <v>61</v>
      </c>
      <c r="E6" s="19">
        <v>2897</v>
      </c>
      <c r="F6" s="18" t="s">
        <v>56</v>
      </c>
      <c r="G6" s="18" t="s">
        <v>62</v>
      </c>
      <c r="H6" s="19">
        <v>0</v>
      </c>
      <c r="I6" s="19">
        <v>0</v>
      </c>
      <c r="J6" s="19">
        <v>0</v>
      </c>
      <c r="K6" s="19">
        <v>0</v>
      </c>
      <c r="L6" s="19">
        <v>0</v>
      </c>
      <c r="M6" s="19"/>
      <c r="N6" s="19"/>
      <c r="O6" s="19"/>
      <c r="P6" s="19"/>
      <c r="Q6" s="19"/>
      <c r="R6" s="19"/>
      <c r="S6" s="19"/>
      <c r="T6" s="19" t="str">
        <f t="shared" si="0"/>
        <v/>
      </c>
    </row>
    <row r="7" spans="1:20" x14ac:dyDescent="0.3">
      <c r="A7" s="18">
        <v>3</v>
      </c>
      <c r="B7" s="18">
        <v>3</v>
      </c>
      <c r="C7" s="18" t="s">
        <v>64</v>
      </c>
      <c r="D7" s="18" t="s">
        <v>61</v>
      </c>
      <c r="E7" s="19">
        <v>2897</v>
      </c>
      <c r="F7" s="18" t="s">
        <v>56</v>
      </c>
      <c r="G7" s="18" t="s">
        <v>62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/>
      <c r="N7" s="19"/>
      <c r="O7" s="19"/>
      <c r="P7" s="19"/>
      <c r="Q7" s="19"/>
      <c r="R7" s="19"/>
      <c r="S7" s="19"/>
      <c r="T7" s="19" t="str">
        <f t="shared" si="0"/>
        <v/>
      </c>
    </row>
    <row r="8" spans="1:20" x14ac:dyDescent="0.3">
      <c r="A8" s="18">
        <v>4</v>
      </c>
      <c r="B8" s="18">
        <v>4</v>
      </c>
      <c r="C8" s="18" t="s">
        <v>65</v>
      </c>
      <c r="D8" s="18" t="s">
        <v>61</v>
      </c>
      <c r="E8" s="19">
        <v>2897</v>
      </c>
      <c r="F8" s="18" t="s">
        <v>56</v>
      </c>
      <c r="G8" s="18" t="s">
        <v>62</v>
      </c>
      <c r="H8" s="19">
        <v>0</v>
      </c>
      <c r="I8" s="19">
        <v>0</v>
      </c>
      <c r="J8" s="19">
        <v>0</v>
      </c>
      <c r="K8" s="19">
        <v>0</v>
      </c>
      <c r="L8" s="19">
        <v>0</v>
      </c>
      <c r="M8" s="19"/>
      <c r="N8" s="19"/>
      <c r="O8" s="19"/>
      <c r="P8" s="19"/>
      <c r="Q8" s="19"/>
      <c r="R8" s="19"/>
      <c r="S8" s="19"/>
      <c r="T8" s="19" t="str">
        <f t="shared" si="0"/>
        <v/>
      </c>
    </row>
    <row r="9" spans="1:20" x14ac:dyDescent="0.3">
      <c r="A9" s="18">
        <v>5</v>
      </c>
      <c r="B9" s="18">
        <v>5</v>
      </c>
      <c r="C9" s="18" t="s">
        <v>66</v>
      </c>
      <c r="D9" s="18" t="s">
        <v>61</v>
      </c>
      <c r="E9" s="19">
        <v>2897</v>
      </c>
      <c r="F9" s="18" t="s">
        <v>56</v>
      </c>
      <c r="G9" s="18" t="s">
        <v>62</v>
      </c>
      <c r="H9" s="19">
        <v>0</v>
      </c>
      <c r="I9" s="19">
        <v>0</v>
      </c>
      <c r="J9" s="19">
        <v>0</v>
      </c>
      <c r="K9" s="19">
        <v>0</v>
      </c>
      <c r="L9" s="19">
        <v>0</v>
      </c>
      <c r="M9" s="19"/>
      <c r="N9" s="19"/>
      <c r="O9" s="19"/>
      <c r="P9" s="19"/>
      <c r="Q9" s="19"/>
      <c r="R9" s="19"/>
      <c r="S9" s="19"/>
      <c r="T9" s="19" t="str">
        <f t="shared" si="0"/>
        <v/>
      </c>
    </row>
    <row r="10" spans="1:20" x14ac:dyDescent="0.3">
      <c r="A10" s="18">
        <v>10418</v>
      </c>
      <c r="B10" s="18">
        <v>10418</v>
      </c>
      <c r="C10" s="18" t="s">
        <v>29</v>
      </c>
      <c r="D10" s="18" t="s">
        <v>30</v>
      </c>
      <c r="E10" s="19">
        <v>2897</v>
      </c>
      <c r="F10" s="18" t="s">
        <v>56</v>
      </c>
      <c r="G10" s="18" t="s">
        <v>67</v>
      </c>
      <c r="H10" s="19">
        <v>120</v>
      </c>
      <c r="I10" s="19">
        <v>4</v>
      </c>
      <c r="J10" s="19">
        <v>116</v>
      </c>
      <c r="K10" s="19">
        <v>35</v>
      </c>
      <c r="L10" s="19">
        <v>70</v>
      </c>
      <c r="M10" s="19">
        <v>30</v>
      </c>
      <c r="N10" s="19">
        <v>68</v>
      </c>
      <c r="O10" s="19">
        <v>212</v>
      </c>
      <c r="P10" s="19">
        <v>2</v>
      </c>
      <c r="Q10" s="19">
        <v>10</v>
      </c>
      <c r="R10" s="19">
        <v>11.333333</v>
      </c>
      <c r="S10" s="19">
        <v>17.666665999999999</v>
      </c>
      <c r="T10" s="19">
        <f t="shared" si="0"/>
        <v>12.999999666666668</v>
      </c>
    </row>
    <row r="11" spans="1:20" x14ac:dyDescent="0.3">
      <c r="A11" s="18">
        <v>1781</v>
      </c>
      <c r="B11" s="18">
        <v>1781</v>
      </c>
      <c r="C11" s="18" t="s">
        <v>14</v>
      </c>
      <c r="D11" s="18" t="s">
        <v>11</v>
      </c>
      <c r="E11" s="19">
        <v>2897</v>
      </c>
      <c r="F11" s="18" t="s">
        <v>56</v>
      </c>
      <c r="G11" s="18" t="s">
        <v>68</v>
      </c>
      <c r="H11" s="19">
        <v>176</v>
      </c>
      <c r="I11" s="19">
        <v>0</v>
      </c>
      <c r="J11" s="19">
        <v>176</v>
      </c>
      <c r="K11" s="19">
        <v>275</v>
      </c>
      <c r="L11" s="19">
        <v>413</v>
      </c>
      <c r="M11" s="19">
        <v>584</v>
      </c>
      <c r="N11" s="19">
        <v>912</v>
      </c>
      <c r="O11" s="19">
        <v>1301</v>
      </c>
      <c r="P11" s="19">
        <v>207</v>
      </c>
      <c r="Q11" s="19">
        <v>194.67</v>
      </c>
      <c r="R11" s="19">
        <v>152</v>
      </c>
      <c r="S11" s="19">
        <v>108.41666600000001</v>
      </c>
      <c r="T11" s="19">
        <f t="shared" si="0"/>
        <v>151.69555533333332</v>
      </c>
    </row>
    <row r="12" spans="1:20" x14ac:dyDescent="0.3">
      <c r="A12" s="18">
        <v>1844</v>
      </c>
      <c r="B12" s="18">
        <v>1844</v>
      </c>
      <c r="C12" s="18" t="s">
        <v>27</v>
      </c>
      <c r="D12" s="18" t="s">
        <v>13</v>
      </c>
      <c r="E12" s="19">
        <v>2897</v>
      </c>
      <c r="F12" s="18" t="s">
        <v>56</v>
      </c>
      <c r="G12" s="18" t="s">
        <v>69</v>
      </c>
      <c r="H12" s="19">
        <v>212</v>
      </c>
      <c r="I12" s="19">
        <v>0</v>
      </c>
      <c r="J12" s="19">
        <v>212</v>
      </c>
      <c r="K12" s="19">
        <v>20</v>
      </c>
      <c r="L12" s="19">
        <v>120</v>
      </c>
      <c r="M12" s="19">
        <v>12</v>
      </c>
      <c r="N12" s="19">
        <v>56</v>
      </c>
      <c r="O12" s="19">
        <v>193</v>
      </c>
      <c r="P12" s="19">
        <v>2</v>
      </c>
      <c r="Q12" s="19">
        <v>4</v>
      </c>
      <c r="R12" s="19">
        <v>9.3333329999999997</v>
      </c>
      <c r="S12" s="19">
        <v>16.083333</v>
      </c>
      <c r="T12" s="19">
        <f t="shared" si="0"/>
        <v>9.8055553333333325</v>
      </c>
    </row>
    <row r="13" spans="1:20" x14ac:dyDescent="0.3">
      <c r="A13" s="18">
        <v>1845</v>
      </c>
      <c r="B13" s="18">
        <v>1845</v>
      </c>
      <c r="C13" s="18" t="s">
        <v>23</v>
      </c>
      <c r="D13" s="18" t="s">
        <v>13</v>
      </c>
      <c r="E13" s="19">
        <v>2897</v>
      </c>
      <c r="F13" s="18" t="s">
        <v>56</v>
      </c>
      <c r="G13" s="18" t="s">
        <v>69</v>
      </c>
      <c r="H13" s="19">
        <v>431</v>
      </c>
      <c r="I13" s="19">
        <v>0</v>
      </c>
      <c r="J13" s="19">
        <v>431</v>
      </c>
      <c r="K13" s="19">
        <v>46</v>
      </c>
      <c r="L13" s="19">
        <v>146</v>
      </c>
      <c r="M13" s="19">
        <v>6</v>
      </c>
      <c r="N13" s="19">
        <v>205</v>
      </c>
      <c r="O13" s="19">
        <v>589</v>
      </c>
      <c r="P13" s="19"/>
      <c r="Q13" s="19">
        <v>2</v>
      </c>
      <c r="R13" s="19">
        <v>34.166665999999999</v>
      </c>
      <c r="S13" s="19">
        <v>49.083333000000003</v>
      </c>
      <c r="T13" s="19">
        <f t="shared" si="0"/>
        <v>28.416666333333335</v>
      </c>
    </row>
    <row r="14" spans="1:20" x14ac:dyDescent="0.3">
      <c r="A14" s="18">
        <v>1847</v>
      </c>
      <c r="B14" s="18">
        <v>1847</v>
      </c>
      <c r="C14" s="18" t="s">
        <v>22</v>
      </c>
      <c r="D14" s="18" t="s">
        <v>13</v>
      </c>
      <c r="E14" s="19">
        <v>2897</v>
      </c>
      <c r="F14" s="18" t="s">
        <v>56</v>
      </c>
      <c r="G14" s="18" t="s">
        <v>69</v>
      </c>
      <c r="H14" s="19">
        <v>3434</v>
      </c>
      <c r="I14" s="19">
        <v>276</v>
      </c>
      <c r="J14" s="19">
        <v>3158</v>
      </c>
      <c r="K14" s="19">
        <v>127</v>
      </c>
      <c r="L14" s="19">
        <v>191</v>
      </c>
      <c r="M14" s="19">
        <v>155</v>
      </c>
      <c r="N14" s="19">
        <v>640</v>
      </c>
      <c r="O14" s="19">
        <v>958</v>
      </c>
      <c r="P14" s="19">
        <v>5</v>
      </c>
      <c r="Q14" s="19">
        <v>51.67</v>
      </c>
      <c r="R14" s="19">
        <v>106.66666600000001</v>
      </c>
      <c r="S14" s="19">
        <v>79.833332999999996</v>
      </c>
      <c r="T14" s="19">
        <f t="shared" si="0"/>
        <v>79.389999666666668</v>
      </c>
    </row>
    <row r="15" spans="1:20" x14ac:dyDescent="0.3">
      <c r="A15" s="18">
        <v>1848</v>
      </c>
      <c r="B15" s="18">
        <v>1848</v>
      </c>
      <c r="C15" s="18" t="s">
        <v>28</v>
      </c>
      <c r="D15" s="18" t="s">
        <v>13</v>
      </c>
      <c r="E15" s="19">
        <v>2897</v>
      </c>
      <c r="F15" s="18" t="s">
        <v>56</v>
      </c>
      <c r="G15" s="18" t="s">
        <v>69</v>
      </c>
      <c r="H15" s="19">
        <v>100</v>
      </c>
      <c r="I15" s="19">
        <v>0</v>
      </c>
      <c r="J15" s="19">
        <v>100</v>
      </c>
      <c r="K15" s="19">
        <v>25</v>
      </c>
      <c r="L15" s="19">
        <v>38</v>
      </c>
      <c r="M15" s="19">
        <v>47</v>
      </c>
      <c r="N15" s="19">
        <v>56</v>
      </c>
      <c r="O15" s="19">
        <v>171</v>
      </c>
      <c r="P15" s="19"/>
      <c r="Q15" s="19">
        <v>15.67</v>
      </c>
      <c r="R15" s="19">
        <v>9.3333329999999997</v>
      </c>
      <c r="S15" s="19">
        <v>14.25</v>
      </c>
      <c r="T15" s="19">
        <f t="shared" si="0"/>
        <v>13.084444333333332</v>
      </c>
    </row>
    <row r="16" spans="1:20" x14ac:dyDescent="0.3">
      <c r="A16" s="18">
        <v>1849</v>
      </c>
      <c r="B16" s="18">
        <v>1849</v>
      </c>
      <c r="C16" s="18" t="s">
        <v>34</v>
      </c>
      <c r="D16" s="18" t="s">
        <v>13</v>
      </c>
      <c r="E16" s="19">
        <v>2897</v>
      </c>
      <c r="F16" s="18" t="s">
        <v>56</v>
      </c>
      <c r="G16" s="18" t="s">
        <v>69</v>
      </c>
      <c r="H16" s="19">
        <v>139</v>
      </c>
      <c r="I16" s="19">
        <v>0</v>
      </c>
      <c r="J16" s="19">
        <v>139</v>
      </c>
      <c r="K16" s="19">
        <v>10</v>
      </c>
      <c r="L16" s="19">
        <v>15</v>
      </c>
      <c r="M16" s="19"/>
      <c r="N16" s="19">
        <v>1</v>
      </c>
      <c r="O16" s="19">
        <v>144</v>
      </c>
      <c r="P16" s="19"/>
      <c r="Q16" s="19"/>
      <c r="R16" s="19">
        <v>0.16666600000000001</v>
      </c>
      <c r="S16" s="19">
        <v>12</v>
      </c>
      <c r="T16" s="19">
        <f t="shared" si="0"/>
        <v>6.0833329999999997</v>
      </c>
    </row>
    <row r="17" spans="1:20" x14ac:dyDescent="0.3">
      <c r="A17" s="18">
        <v>1951</v>
      </c>
      <c r="B17" s="18">
        <v>1951</v>
      </c>
      <c r="C17" s="18" t="s">
        <v>35</v>
      </c>
      <c r="D17" s="18" t="s">
        <v>11</v>
      </c>
      <c r="E17" s="19">
        <v>2897</v>
      </c>
      <c r="F17" s="18" t="s">
        <v>56</v>
      </c>
      <c r="G17" s="18" t="s">
        <v>68</v>
      </c>
      <c r="H17" s="19">
        <v>89</v>
      </c>
      <c r="I17" s="19">
        <v>0</v>
      </c>
      <c r="J17" s="19">
        <v>89</v>
      </c>
      <c r="K17" s="19">
        <v>3</v>
      </c>
      <c r="L17" s="19">
        <v>53</v>
      </c>
      <c r="M17" s="19">
        <v>4</v>
      </c>
      <c r="N17" s="19">
        <v>4</v>
      </c>
      <c r="O17" s="19">
        <v>7</v>
      </c>
      <c r="P17" s="19">
        <v>4</v>
      </c>
      <c r="Q17" s="19">
        <v>1.33</v>
      </c>
      <c r="R17" s="19">
        <v>0.66666599999999998</v>
      </c>
      <c r="S17" s="19">
        <v>0.58333299999999999</v>
      </c>
      <c r="T17" s="19">
        <f t="shared" si="0"/>
        <v>0.85999966666666661</v>
      </c>
    </row>
    <row r="18" spans="1:20" x14ac:dyDescent="0.3">
      <c r="A18" s="18">
        <v>1952</v>
      </c>
      <c r="B18" s="18">
        <v>1952</v>
      </c>
      <c r="C18" s="18" t="s">
        <v>32</v>
      </c>
      <c r="D18" s="18" t="s">
        <v>11</v>
      </c>
      <c r="E18" s="19">
        <v>2897</v>
      </c>
      <c r="F18" s="18" t="s">
        <v>56</v>
      </c>
      <c r="G18" s="18" t="s">
        <v>68</v>
      </c>
      <c r="H18" s="19">
        <v>14</v>
      </c>
      <c r="I18" s="19">
        <v>0</v>
      </c>
      <c r="J18" s="19">
        <v>14</v>
      </c>
      <c r="K18" s="19">
        <v>23</v>
      </c>
      <c r="L18" s="19">
        <v>73</v>
      </c>
      <c r="M18" s="19">
        <v>51</v>
      </c>
      <c r="N18" s="19">
        <v>54</v>
      </c>
      <c r="O18" s="19">
        <v>114</v>
      </c>
      <c r="P18" s="19">
        <v>26</v>
      </c>
      <c r="Q18" s="19">
        <v>17</v>
      </c>
      <c r="R18" s="19">
        <v>9</v>
      </c>
      <c r="S18" s="19">
        <v>9.5</v>
      </c>
      <c r="T18" s="19">
        <f t="shared" si="0"/>
        <v>11.833333333333334</v>
      </c>
    </row>
    <row r="19" spans="1:20" x14ac:dyDescent="0.3">
      <c r="A19" s="18">
        <v>1953</v>
      </c>
      <c r="B19" s="18">
        <v>1953</v>
      </c>
      <c r="C19" s="18" t="s">
        <v>10</v>
      </c>
      <c r="D19" s="18" t="s">
        <v>11</v>
      </c>
      <c r="E19" s="19">
        <v>2897</v>
      </c>
      <c r="F19" s="18" t="s">
        <v>56</v>
      </c>
      <c r="G19" s="18" t="s">
        <v>70</v>
      </c>
      <c r="H19" s="19">
        <v>805</v>
      </c>
      <c r="I19" s="19">
        <v>4</v>
      </c>
      <c r="J19" s="19">
        <v>401</v>
      </c>
      <c r="K19" s="19">
        <v>381</v>
      </c>
      <c r="L19" s="19">
        <v>572</v>
      </c>
      <c r="M19" s="19">
        <v>357</v>
      </c>
      <c r="N19" s="19">
        <v>1426</v>
      </c>
      <c r="O19" s="19">
        <v>3921</v>
      </c>
      <c r="P19" s="19">
        <v>100</v>
      </c>
      <c r="Q19" s="19">
        <v>119</v>
      </c>
      <c r="R19" s="19">
        <v>237.66666599999999</v>
      </c>
      <c r="S19" s="19">
        <v>326.75</v>
      </c>
      <c r="T19" s="19">
        <f t="shared" si="0"/>
        <v>227.80555533333333</v>
      </c>
    </row>
    <row r="20" spans="1:20" x14ac:dyDescent="0.3">
      <c r="A20" s="18">
        <v>1955</v>
      </c>
      <c r="B20" s="18">
        <v>1955</v>
      </c>
      <c r="C20" s="18" t="s">
        <v>16</v>
      </c>
      <c r="D20" s="18" t="s">
        <v>11</v>
      </c>
      <c r="E20" s="19">
        <v>2897</v>
      </c>
      <c r="F20" s="18" t="s">
        <v>56</v>
      </c>
      <c r="G20" s="18" t="s">
        <v>70</v>
      </c>
      <c r="H20" s="19">
        <v>331</v>
      </c>
      <c r="I20" s="19">
        <v>1</v>
      </c>
      <c r="J20" s="19">
        <v>329</v>
      </c>
      <c r="K20" s="19">
        <v>129</v>
      </c>
      <c r="L20" s="19">
        <v>194</v>
      </c>
      <c r="M20" s="19">
        <v>231</v>
      </c>
      <c r="N20" s="19">
        <v>481</v>
      </c>
      <c r="O20" s="19">
        <v>914</v>
      </c>
      <c r="P20" s="19">
        <v>81</v>
      </c>
      <c r="Q20" s="19">
        <v>77</v>
      </c>
      <c r="R20" s="19">
        <v>80.166666000000006</v>
      </c>
      <c r="S20" s="19">
        <v>76.166666000000006</v>
      </c>
      <c r="T20" s="19">
        <f t="shared" si="0"/>
        <v>77.777777333333347</v>
      </c>
    </row>
    <row r="21" spans="1:20" x14ac:dyDescent="0.3">
      <c r="A21" s="18">
        <v>1989</v>
      </c>
      <c r="B21" s="18">
        <v>1989</v>
      </c>
      <c r="C21" s="18" t="s">
        <v>19</v>
      </c>
      <c r="D21" s="18" t="s">
        <v>13</v>
      </c>
      <c r="E21" s="19">
        <v>2897</v>
      </c>
      <c r="F21" s="18" t="s">
        <v>56</v>
      </c>
      <c r="G21" s="18" t="s">
        <v>68</v>
      </c>
      <c r="H21" s="19">
        <v>143</v>
      </c>
      <c r="I21" s="19">
        <v>2</v>
      </c>
      <c r="J21" s="19">
        <v>137</v>
      </c>
      <c r="K21" s="19">
        <v>66</v>
      </c>
      <c r="L21" s="19">
        <v>99</v>
      </c>
      <c r="M21" s="19">
        <v>145</v>
      </c>
      <c r="N21" s="19">
        <v>256</v>
      </c>
      <c r="O21" s="19">
        <v>582</v>
      </c>
      <c r="P21" s="19">
        <v>42</v>
      </c>
      <c r="Q21" s="19">
        <v>48.33</v>
      </c>
      <c r="R21" s="19">
        <v>42.666665999999999</v>
      </c>
      <c r="S21" s="19">
        <v>48.5</v>
      </c>
      <c r="T21" s="19">
        <f t="shared" si="0"/>
        <v>46.498888666666666</v>
      </c>
    </row>
    <row r="22" spans="1:20" x14ac:dyDescent="0.3">
      <c r="A22" s="18">
        <v>1990</v>
      </c>
      <c r="B22" s="18">
        <v>1990</v>
      </c>
      <c r="C22" s="18" t="s">
        <v>71</v>
      </c>
      <c r="D22" s="18" t="s">
        <v>13</v>
      </c>
      <c r="E22" s="19">
        <v>2897</v>
      </c>
      <c r="F22" s="18" t="s">
        <v>56</v>
      </c>
      <c r="G22" s="18" t="s">
        <v>68</v>
      </c>
      <c r="H22" s="19">
        <v>6</v>
      </c>
      <c r="I22" s="19">
        <v>0</v>
      </c>
      <c r="J22" s="19">
        <v>6</v>
      </c>
      <c r="K22" s="19">
        <v>0</v>
      </c>
      <c r="L22" s="19">
        <v>0</v>
      </c>
      <c r="M22" s="19"/>
      <c r="N22" s="19">
        <v>5</v>
      </c>
      <c r="O22" s="19">
        <v>5</v>
      </c>
      <c r="P22" s="19"/>
      <c r="Q22" s="19"/>
      <c r="R22" s="19">
        <v>0.83333299999999999</v>
      </c>
      <c r="S22" s="19">
        <v>0.41666599999999998</v>
      </c>
      <c r="T22" s="19">
        <f t="shared" si="0"/>
        <v>0.62499949999999993</v>
      </c>
    </row>
    <row r="23" spans="1:20" x14ac:dyDescent="0.3">
      <c r="A23" s="18">
        <v>2138</v>
      </c>
      <c r="B23" s="18">
        <v>2138</v>
      </c>
      <c r="C23" s="18" t="s">
        <v>26</v>
      </c>
      <c r="D23" s="18" t="s">
        <v>11</v>
      </c>
      <c r="E23" s="19">
        <v>2897</v>
      </c>
      <c r="F23" s="18" t="s">
        <v>56</v>
      </c>
      <c r="G23" s="18" t="s">
        <v>70</v>
      </c>
      <c r="H23" s="19">
        <v>128</v>
      </c>
      <c r="I23" s="19">
        <v>6</v>
      </c>
      <c r="J23" s="19">
        <v>122</v>
      </c>
      <c r="K23" s="19">
        <v>16</v>
      </c>
      <c r="L23" s="19">
        <v>36</v>
      </c>
      <c r="M23" s="19"/>
      <c r="N23" s="19">
        <v>63</v>
      </c>
      <c r="O23" s="19">
        <v>88</v>
      </c>
      <c r="P23" s="19"/>
      <c r="Q23" s="19"/>
      <c r="R23" s="19">
        <v>10.5</v>
      </c>
      <c r="S23" s="19">
        <v>7.3333329999999997</v>
      </c>
      <c r="T23" s="19">
        <f t="shared" si="0"/>
        <v>8.9166664999999998</v>
      </c>
    </row>
    <row r="24" spans="1:20" x14ac:dyDescent="0.3">
      <c r="A24" s="18">
        <v>25515</v>
      </c>
      <c r="B24" s="18">
        <v>25515</v>
      </c>
      <c r="C24" s="18" t="s">
        <v>72</v>
      </c>
      <c r="D24" s="18" t="s">
        <v>30</v>
      </c>
      <c r="E24" s="19">
        <v>2897</v>
      </c>
      <c r="F24" s="18" t="s">
        <v>56</v>
      </c>
      <c r="G24" s="18" t="s">
        <v>67</v>
      </c>
      <c r="H24" s="19">
        <v>0</v>
      </c>
      <c r="I24" s="19">
        <v>0</v>
      </c>
      <c r="J24" s="19">
        <v>0</v>
      </c>
      <c r="K24" s="19">
        <v>0</v>
      </c>
      <c r="L24" s="19">
        <v>0</v>
      </c>
      <c r="M24" s="19"/>
      <c r="N24" s="19"/>
      <c r="O24" s="19"/>
      <c r="P24" s="19"/>
      <c r="Q24" s="19"/>
      <c r="R24" s="19"/>
      <c r="S24" s="19"/>
      <c r="T24" s="19" t="str">
        <f t="shared" si="0"/>
        <v/>
      </c>
    </row>
    <row r="25" spans="1:20" x14ac:dyDescent="0.3">
      <c r="A25" s="18">
        <v>25589</v>
      </c>
      <c r="B25" s="18">
        <v>25589</v>
      </c>
      <c r="C25" s="18" t="s">
        <v>73</v>
      </c>
      <c r="D25" s="18" t="s">
        <v>30</v>
      </c>
      <c r="E25" s="19">
        <v>2897</v>
      </c>
      <c r="F25" s="18" t="s">
        <v>56</v>
      </c>
      <c r="G25" s="18" t="s">
        <v>67</v>
      </c>
      <c r="H25" s="19">
        <v>0</v>
      </c>
      <c r="I25" s="19">
        <v>0</v>
      </c>
      <c r="J25" s="19">
        <v>0</v>
      </c>
      <c r="K25" s="19">
        <v>0</v>
      </c>
      <c r="L25" s="19">
        <v>0</v>
      </c>
      <c r="M25" s="19"/>
      <c r="N25" s="19"/>
      <c r="O25" s="19"/>
      <c r="P25" s="19"/>
      <c r="Q25" s="19"/>
      <c r="R25" s="19"/>
      <c r="S25" s="19"/>
      <c r="T25" s="19" t="str">
        <f t="shared" si="0"/>
        <v/>
      </c>
    </row>
    <row r="26" spans="1:20" x14ac:dyDescent="0.3">
      <c r="A26" s="18">
        <v>25642</v>
      </c>
      <c r="B26" s="18">
        <v>25642</v>
      </c>
      <c r="C26" s="18" t="s">
        <v>74</v>
      </c>
      <c r="D26" s="18" t="s">
        <v>30</v>
      </c>
      <c r="E26" s="19">
        <v>2897</v>
      </c>
      <c r="F26" s="18" t="s">
        <v>56</v>
      </c>
      <c r="G26" s="18" t="s">
        <v>67</v>
      </c>
      <c r="H26" s="19">
        <v>0</v>
      </c>
      <c r="I26" s="19">
        <v>0</v>
      </c>
      <c r="J26" s="19">
        <v>0</v>
      </c>
      <c r="K26" s="19">
        <v>0</v>
      </c>
      <c r="L26" s="19">
        <v>0</v>
      </c>
      <c r="M26" s="19"/>
      <c r="N26" s="19"/>
      <c r="O26" s="19"/>
      <c r="P26" s="19"/>
      <c r="Q26" s="19"/>
      <c r="R26" s="19"/>
      <c r="S26" s="19"/>
      <c r="T26" s="19" t="str">
        <f t="shared" si="0"/>
        <v/>
      </c>
    </row>
    <row r="27" spans="1:20" x14ac:dyDescent="0.3">
      <c r="A27" s="18">
        <v>25711</v>
      </c>
      <c r="B27" s="18">
        <v>25711</v>
      </c>
      <c r="C27" s="18" t="s">
        <v>75</v>
      </c>
      <c r="D27" s="18" t="s">
        <v>30</v>
      </c>
      <c r="E27" s="19">
        <v>2897</v>
      </c>
      <c r="F27" s="18" t="s">
        <v>56</v>
      </c>
      <c r="G27" s="18" t="s">
        <v>67</v>
      </c>
      <c r="H27" s="19">
        <v>0</v>
      </c>
      <c r="I27" s="19">
        <v>0</v>
      </c>
      <c r="J27" s="19">
        <v>0</v>
      </c>
      <c r="K27" s="19">
        <v>0</v>
      </c>
      <c r="L27" s="19">
        <v>0</v>
      </c>
      <c r="M27" s="19"/>
      <c r="N27" s="19"/>
      <c r="O27" s="19"/>
      <c r="P27" s="19"/>
      <c r="Q27" s="19"/>
      <c r="R27" s="19"/>
      <c r="S27" s="19"/>
      <c r="T27" s="19" t="str">
        <f t="shared" si="0"/>
        <v/>
      </c>
    </row>
    <row r="28" spans="1:20" x14ac:dyDescent="0.3">
      <c r="A28" s="18">
        <v>25712</v>
      </c>
      <c r="B28" s="18">
        <v>25712</v>
      </c>
      <c r="C28" s="18" t="s">
        <v>76</v>
      </c>
      <c r="D28" s="18" t="s">
        <v>30</v>
      </c>
      <c r="E28" s="19">
        <v>2897</v>
      </c>
      <c r="F28" s="18" t="s">
        <v>56</v>
      </c>
      <c r="G28" s="18" t="s">
        <v>67</v>
      </c>
      <c r="H28" s="19">
        <v>0</v>
      </c>
      <c r="I28" s="19">
        <v>0</v>
      </c>
      <c r="J28" s="19">
        <v>0</v>
      </c>
      <c r="K28" s="19">
        <v>0</v>
      </c>
      <c r="L28" s="19">
        <v>0</v>
      </c>
      <c r="M28" s="19"/>
      <c r="N28" s="19"/>
      <c r="O28" s="19"/>
      <c r="P28" s="19"/>
      <c r="Q28" s="19"/>
      <c r="R28" s="19"/>
      <c r="S28" s="19"/>
      <c r="T28" s="19" t="str">
        <f t="shared" si="0"/>
        <v/>
      </c>
    </row>
    <row r="29" spans="1:20" x14ac:dyDescent="0.3">
      <c r="A29" s="18">
        <v>25713</v>
      </c>
      <c r="B29" s="18">
        <v>25713</v>
      </c>
      <c r="C29" s="18" t="s">
        <v>77</v>
      </c>
      <c r="D29" s="18" t="s">
        <v>30</v>
      </c>
      <c r="E29" s="19">
        <v>2897</v>
      </c>
      <c r="F29" s="18" t="s">
        <v>56</v>
      </c>
      <c r="G29" s="18" t="s">
        <v>67</v>
      </c>
      <c r="H29" s="19">
        <v>0</v>
      </c>
      <c r="I29" s="19">
        <v>0</v>
      </c>
      <c r="J29" s="19">
        <v>0</v>
      </c>
      <c r="K29" s="19">
        <v>0</v>
      </c>
      <c r="L29" s="19">
        <v>0</v>
      </c>
      <c r="M29" s="19"/>
      <c r="N29" s="19"/>
      <c r="O29" s="19"/>
      <c r="P29" s="19"/>
      <c r="Q29" s="19"/>
      <c r="R29" s="19"/>
      <c r="S29" s="19"/>
      <c r="T29" s="19" t="str">
        <f t="shared" si="0"/>
        <v/>
      </c>
    </row>
    <row r="30" spans="1:20" x14ac:dyDescent="0.3">
      <c r="A30" s="18">
        <v>25714</v>
      </c>
      <c r="B30" s="18">
        <v>25714</v>
      </c>
      <c r="C30" s="18" t="s">
        <v>78</v>
      </c>
      <c r="D30" s="18" t="s">
        <v>30</v>
      </c>
      <c r="E30" s="19">
        <v>2897</v>
      </c>
      <c r="F30" s="18" t="s">
        <v>56</v>
      </c>
      <c r="G30" s="18" t="s">
        <v>67</v>
      </c>
      <c r="H30" s="19">
        <v>0</v>
      </c>
      <c r="I30" s="19">
        <v>0</v>
      </c>
      <c r="J30" s="19">
        <v>0</v>
      </c>
      <c r="K30" s="19">
        <v>0</v>
      </c>
      <c r="L30" s="19">
        <v>0</v>
      </c>
      <c r="M30" s="19"/>
      <c r="N30" s="19"/>
      <c r="O30" s="19"/>
      <c r="P30" s="19"/>
      <c r="Q30" s="19"/>
      <c r="R30" s="19"/>
      <c r="S30" s="19"/>
      <c r="T30" s="19" t="str">
        <f t="shared" si="0"/>
        <v/>
      </c>
    </row>
    <row r="31" spans="1:20" x14ac:dyDescent="0.3">
      <c r="A31" s="18">
        <v>26528</v>
      </c>
      <c r="B31" s="18">
        <v>26528</v>
      </c>
      <c r="C31" s="18" t="s">
        <v>79</v>
      </c>
      <c r="D31" s="18" t="s">
        <v>30</v>
      </c>
      <c r="E31" s="19">
        <v>2897</v>
      </c>
      <c r="F31" s="18" t="s">
        <v>56</v>
      </c>
      <c r="G31" s="18" t="s">
        <v>67</v>
      </c>
      <c r="H31" s="19">
        <v>0</v>
      </c>
      <c r="I31" s="19">
        <v>0</v>
      </c>
      <c r="J31" s="19">
        <v>0</v>
      </c>
      <c r="K31" s="19">
        <v>0</v>
      </c>
      <c r="L31" s="19">
        <v>0</v>
      </c>
      <c r="M31" s="19"/>
      <c r="N31" s="19"/>
      <c r="O31" s="19"/>
      <c r="P31" s="19"/>
      <c r="Q31" s="19"/>
      <c r="R31" s="19"/>
      <c r="S31" s="19"/>
      <c r="T31" s="19" t="str">
        <f t="shared" si="0"/>
        <v/>
      </c>
    </row>
    <row r="32" spans="1:20" x14ac:dyDescent="0.3">
      <c r="A32" s="18">
        <v>26623</v>
      </c>
      <c r="B32" s="18">
        <v>26623</v>
      </c>
      <c r="C32" s="18" t="s">
        <v>80</v>
      </c>
      <c r="D32" s="18" t="s">
        <v>61</v>
      </c>
      <c r="E32" s="19">
        <v>2897</v>
      </c>
      <c r="F32" s="18" t="s">
        <v>56</v>
      </c>
      <c r="G32" s="18" t="s">
        <v>67</v>
      </c>
      <c r="H32" s="19">
        <v>0</v>
      </c>
      <c r="I32" s="19">
        <v>0</v>
      </c>
      <c r="J32" s="19">
        <v>0</v>
      </c>
      <c r="K32" s="19">
        <v>0</v>
      </c>
      <c r="L32" s="19">
        <v>0</v>
      </c>
      <c r="M32" s="19"/>
      <c r="N32" s="19"/>
      <c r="O32" s="19"/>
      <c r="P32" s="19"/>
      <c r="Q32" s="19"/>
      <c r="R32" s="19"/>
      <c r="S32" s="19"/>
      <c r="T32" s="19" t="str">
        <f t="shared" si="0"/>
        <v/>
      </c>
    </row>
    <row r="33" spans="1:20" x14ac:dyDescent="0.3">
      <c r="A33" s="18">
        <v>26857</v>
      </c>
      <c r="B33" s="18">
        <v>26857</v>
      </c>
      <c r="C33" s="18" t="s">
        <v>81</v>
      </c>
      <c r="D33" s="18" t="s">
        <v>30</v>
      </c>
      <c r="E33" s="19">
        <v>2897</v>
      </c>
      <c r="F33" s="18" t="s">
        <v>56</v>
      </c>
      <c r="G33" s="18" t="s">
        <v>67</v>
      </c>
      <c r="H33" s="19">
        <v>0</v>
      </c>
      <c r="I33" s="19">
        <v>0</v>
      </c>
      <c r="J33" s="19">
        <v>0</v>
      </c>
      <c r="K33" s="19">
        <v>0</v>
      </c>
      <c r="L33" s="19">
        <v>0</v>
      </c>
      <c r="M33" s="19"/>
      <c r="N33" s="19"/>
      <c r="O33" s="19"/>
      <c r="P33" s="19"/>
      <c r="Q33" s="19"/>
      <c r="R33" s="19"/>
      <c r="S33" s="19"/>
      <c r="T33" s="19" t="str">
        <f t="shared" si="0"/>
        <v/>
      </c>
    </row>
    <row r="34" spans="1:20" x14ac:dyDescent="0.3">
      <c r="A34" s="18">
        <v>27637</v>
      </c>
      <c r="B34" s="18">
        <v>27637</v>
      </c>
      <c r="C34" s="18" t="s">
        <v>82</v>
      </c>
      <c r="D34" s="18" t="s">
        <v>11</v>
      </c>
      <c r="E34" s="19">
        <v>2897</v>
      </c>
      <c r="F34" s="18" t="s">
        <v>56</v>
      </c>
      <c r="G34" s="18" t="s">
        <v>70</v>
      </c>
      <c r="H34" s="19">
        <v>0</v>
      </c>
      <c r="I34" s="19">
        <v>0</v>
      </c>
      <c r="J34" s="19">
        <v>0</v>
      </c>
      <c r="K34" s="19">
        <v>0</v>
      </c>
      <c r="L34" s="19">
        <v>0</v>
      </c>
      <c r="M34" s="19"/>
      <c r="N34" s="19"/>
      <c r="O34" s="19"/>
      <c r="P34" s="19"/>
      <c r="Q34" s="19"/>
      <c r="R34" s="19"/>
      <c r="S34" s="19"/>
      <c r="T34" s="19" t="str">
        <f t="shared" si="0"/>
        <v/>
      </c>
    </row>
    <row r="35" spans="1:20" x14ac:dyDescent="0.3">
      <c r="A35" s="18">
        <v>27638</v>
      </c>
      <c r="B35" s="18">
        <v>27638</v>
      </c>
      <c r="C35" s="18" t="s">
        <v>83</v>
      </c>
      <c r="D35" s="18" t="s">
        <v>11</v>
      </c>
      <c r="E35" s="19">
        <v>2897</v>
      </c>
      <c r="F35" s="18" t="s">
        <v>56</v>
      </c>
      <c r="G35" s="18" t="s">
        <v>70</v>
      </c>
      <c r="H35" s="19">
        <v>0</v>
      </c>
      <c r="I35" s="19">
        <v>0</v>
      </c>
      <c r="J35" s="19">
        <v>0</v>
      </c>
      <c r="K35" s="19">
        <v>0</v>
      </c>
      <c r="L35" s="19">
        <v>0</v>
      </c>
      <c r="M35" s="19"/>
      <c r="N35" s="19"/>
      <c r="O35" s="19"/>
      <c r="P35" s="19"/>
      <c r="Q35" s="19"/>
      <c r="R35" s="19"/>
      <c r="S35" s="19"/>
      <c r="T35" s="19" t="str">
        <f t="shared" si="0"/>
        <v/>
      </c>
    </row>
    <row r="36" spans="1:20" x14ac:dyDescent="0.3">
      <c r="A36" s="18">
        <v>30558</v>
      </c>
      <c r="B36" s="18">
        <v>30558</v>
      </c>
      <c r="C36" s="18" t="s">
        <v>84</v>
      </c>
      <c r="D36" s="18" t="s">
        <v>30</v>
      </c>
      <c r="E36" s="19">
        <v>2897</v>
      </c>
      <c r="F36" s="18" t="s">
        <v>56</v>
      </c>
      <c r="G36" s="18" t="s">
        <v>67</v>
      </c>
      <c r="H36" s="19">
        <v>0</v>
      </c>
      <c r="I36" s="19">
        <v>0</v>
      </c>
      <c r="J36" s="19">
        <v>0</v>
      </c>
      <c r="K36" s="19">
        <v>0</v>
      </c>
      <c r="L36" s="19">
        <v>0</v>
      </c>
      <c r="M36" s="19"/>
      <c r="N36" s="19"/>
      <c r="O36" s="19"/>
      <c r="P36" s="19"/>
      <c r="Q36" s="19"/>
      <c r="R36" s="19"/>
      <c r="S36" s="19"/>
      <c r="T36" s="19" t="str">
        <f t="shared" si="0"/>
        <v/>
      </c>
    </row>
    <row r="37" spans="1:20" x14ac:dyDescent="0.3">
      <c r="A37" s="18">
        <v>3124</v>
      </c>
      <c r="B37" s="18">
        <v>3124</v>
      </c>
      <c r="C37" s="18" t="s">
        <v>85</v>
      </c>
      <c r="D37" s="18" t="s">
        <v>11</v>
      </c>
      <c r="E37" s="19">
        <v>2897</v>
      </c>
      <c r="F37" s="18" t="s">
        <v>56</v>
      </c>
      <c r="G37" s="18" t="s">
        <v>70</v>
      </c>
      <c r="H37" s="19">
        <v>0</v>
      </c>
      <c r="I37" s="19">
        <v>0</v>
      </c>
      <c r="J37" s="19">
        <v>0</v>
      </c>
      <c r="K37" s="19">
        <v>0</v>
      </c>
      <c r="L37" s="19">
        <v>0</v>
      </c>
      <c r="M37" s="19"/>
      <c r="N37" s="19"/>
      <c r="O37" s="19"/>
      <c r="P37" s="19"/>
      <c r="Q37" s="19"/>
      <c r="R37" s="19"/>
      <c r="S37" s="19"/>
      <c r="T37" s="19" t="str">
        <f t="shared" si="0"/>
        <v/>
      </c>
    </row>
    <row r="38" spans="1:20" x14ac:dyDescent="0.3">
      <c r="A38" s="18">
        <v>3125</v>
      </c>
      <c r="B38" s="18">
        <v>3125</v>
      </c>
      <c r="C38" s="18" t="s">
        <v>86</v>
      </c>
      <c r="D38" s="18" t="s">
        <v>11</v>
      </c>
      <c r="E38" s="19">
        <v>2897</v>
      </c>
      <c r="F38" s="18" t="s">
        <v>56</v>
      </c>
      <c r="G38" s="18" t="s">
        <v>70</v>
      </c>
      <c r="H38" s="19">
        <v>0</v>
      </c>
      <c r="I38" s="19">
        <v>0</v>
      </c>
      <c r="J38" s="19">
        <v>0</v>
      </c>
      <c r="K38" s="19">
        <v>0</v>
      </c>
      <c r="L38" s="19">
        <v>0</v>
      </c>
      <c r="M38" s="19"/>
      <c r="N38" s="19"/>
      <c r="O38" s="19"/>
      <c r="P38" s="19"/>
      <c r="Q38" s="19"/>
      <c r="R38" s="19"/>
      <c r="S38" s="19"/>
      <c r="T38" s="19" t="str">
        <f t="shared" si="0"/>
        <v/>
      </c>
    </row>
    <row r="39" spans="1:20" x14ac:dyDescent="0.3">
      <c r="A39" s="18">
        <v>3127</v>
      </c>
      <c r="B39" s="18">
        <v>3127</v>
      </c>
      <c r="C39" s="18" t="s">
        <v>87</v>
      </c>
      <c r="D39" s="18" t="s">
        <v>11</v>
      </c>
      <c r="E39" s="19">
        <v>2897</v>
      </c>
      <c r="F39" s="18" t="s">
        <v>56</v>
      </c>
      <c r="G39" s="18" t="s">
        <v>70</v>
      </c>
      <c r="H39" s="19">
        <v>0</v>
      </c>
      <c r="I39" s="19">
        <v>0</v>
      </c>
      <c r="J39" s="19">
        <v>0</v>
      </c>
      <c r="K39" s="19">
        <v>0</v>
      </c>
      <c r="L39" s="19">
        <v>0</v>
      </c>
      <c r="M39" s="19"/>
      <c r="N39" s="19"/>
      <c r="O39" s="19"/>
      <c r="P39" s="19"/>
      <c r="Q39" s="19"/>
      <c r="R39" s="19"/>
      <c r="S39" s="19"/>
      <c r="T39" s="19" t="str">
        <f t="shared" si="0"/>
        <v/>
      </c>
    </row>
    <row r="40" spans="1:20" x14ac:dyDescent="0.3">
      <c r="A40" s="18">
        <v>3128</v>
      </c>
      <c r="B40" s="18">
        <v>3128</v>
      </c>
      <c r="C40" s="18" t="s">
        <v>88</v>
      </c>
      <c r="D40" s="18" t="s">
        <v>11</v>
      </c>
      <c r="E40" s="19">
        <v>2897</v>
      </c>
      <c r="F40" s="18" t="s">
        <v>56</v>
      </c>
      <c r="G40" s="18" t="s">
        <v>70</v>
      </c>
      <c r="H40" s="19">
        <v>0</v>
      </c>
      <c r="I40" s="19">
        <v>0</v>
      </c>
      <c r="J40" s="19">
        <v>0</v>
      </c>
      <c r="K40" s="19">
        <v>0</v>
      </c>
      <c r="L40" s="19">
        <v>0</v>
      </c>
      <c r="M40" s="19"/>
      <c r="N40" s="19"/>
      <c r="O40" s="19"/>
      <c r="P40" s="19"/>
      <c r="Q40" s="19"/>
      <c r="R40" s="19"/>
      <c r="S40" s="19"/>
      <c r="T40" s="19" t="str">
        <f t="shared" si="0"/>
        <v/>
      </c>
    </row>
    <row r="41" spans="1:20" x14ac:dyDescent="0.3">
      <c r="A41" s="18">
        <v>32309</v>
      </c>
      <c r="B41" s="18">
        <v>32309</v>
      </c>
      <c r="C41" s="18" t="s">
        <v>89</v>
      </c>
      <c r="D41" s="18" t="s">
        <v>30</v>
      </c>
      <c r="E41" s="19">
        <v>2897</v>
      </c>
      <c r="F41" s="18" t="s">
        <v>56</v>
      </c>
      <c r="G41" s="18" t="s">
        <v>67</v>
      </c>
      <c r="H41" s="19">
        <v>15</v>
      </c>
      <c r="I41" s="19">
        <v>0</v>
      </c>
      <c r="J41" s="19">
        <v>7</v>
      </c>
      <c r="K41" s="19">
        <v>10</v>
      </c>
      <c r="L41" s="19">
        <v>30</v>
      </c>
      <c r="M41" s="19"/>
      <c r="N41" s="19"/>
      <c r="O41" s="19"/>
      <c r="P41" s="19"/>
      <c r="Q41" s="19"/>
      <c r="R41" s="19"/>
      <c r="S41" s="19"/>
      <c r="T41" s="19" t="str">
        <f t="shared" si="0"/>
        <v/>
      </c>
    </row>
    <row r="42" spans="1:20" x14ac:dyDescent="0.3">
      <c r="A42" s="18">
        <v>32386</v>
      </c>
      <c r="B42" s="18">
        <v>32386</v>
      </c>
      <c r="C42" s="18" t="s">
        <v>90</v>
      </c>
      <c r="D42" s="18" t="s">
        <v>30</v>
      </c>
      <c r="E42" s="19">
        <v>2897</v>
      </c>
      <c r="F42" s="18" t="s">
        <v>56</v>
      </c>
      <c r="G42" s="18" t="s">
        <v>67</v>
      </c>
      <c r="H42" s="19">
        <v>32</v>
      </c>
      <c r="I42" s="19">
        <v>0</v>
      </c>
      <c r="J42" s="19">
        <v>30</v>
      </c>
      <c r="K42" s="19">
        <v>10</v>
      </c>
      <c r="L42" s="19">
        <v>20</v>
      </c>
      <c r="M42" s="19">
        <v>12</v>
      </c>
      <c r="N42" s="19">
        <v>18</v>
      </c>
      <c r="O42" s="19">
        <v>18</v>
      </c>
      <c r="P42" s="19"/>
      <c r="Q42" s="19">
        <v>4</v>
      </c>
      <c r="R42" s="19">
        <v>3</v>
      </c>
      <c r="S42" s="19">
        <v>1.5</v>
      </c>
      <c r="T42" s="19">
        <f t="shared" si="0"/>
        <v>2.8333333333333335</v>
      </c>
    </row>
    <row r="43" spans="1:20" x14ac:dyDescent="0.3">
      <c r="A43" s="18">
        <v>331</v>
      </c>
      <c r="B43" s="18">
        <v>331</v>
      </c>
      <c r="C43" s="18" t="s">
        <v>12</v>
      </c>
      <c r="D43" s="18" t="s">
        <v>13</v>
      </c>
      <c r="E43" s="19">
        <v>2897</v>
      </c>
      <c r="F43" s="18" t="s">
        <v>56</v>
      </c>
      <c r="G43" s="18" t="s">
        <v>69</v>
      </c>
      <c r="H43" s="19">
        <v>357</v>
      </c>
      <c r="I43" s="19">
        <v>2</v>
      </c>
      <c r="J43" s="19">
        <v>355</v>
      </c>
      <c r="K43" s="19">
        <v>343</v>
      </c>
      <c r="L43" s="19">
        <v>515</v>
      </c>
      <c r="M43" s="19">
        <v>338</v>
      </c>
      <c r="N43" s="19">
        <v>1121</v>
      </c>
      <c r="O43" s="19">
        <v>2190</v>
      </c>
      <c r="P43" s="19">
        <v>128</v>
      </c>
      <c r="Q43" s="19">
        <v>112.67</v>
      </c>
      <c r="R43" s="19">
        <v>186.83333300000001</v>
      </c>
      <c r="S43" s="19">
        <v>182.5</v>
      </c>
      <c r="T43" s="19">
        <f t="shared" si="0"/>
        <v>160.66777766666667</v>
      </c>
    </row>
    <row r="44" spans="1:20" x14ac:dyDescent="0.3">
      <c r="A44" s="18">
        <v>34160</v>
      </c>
      <c r="B44" s="18">
        <v>34160</v>
      </c>
      <c r="C44" s="18" t="s">
        <v>91</v>
      </c>
      <c r="D44" s="18" t="s">
        <v>30</v>
      </c>
      <c r="E44" s="19">
        <v>2897</v>
      </c>
      <c r="F44" s="18" t="s">
        <v>56</v>
      </c>
      <c r="G44" s="18" t="s">
        <v>67</v>
      </c>
      <c r="H44" s="19">
        <v>0</v>
      </c>
      <c r="I44" s="19">
        <v>0</v>
      </c>
      <c r="J44" s="19">
        <v>0</v>
      </c>
      <c r="K44" s="19">
        <v>0</v>
      </c>
      <c r="L44" s="19">
        <v>0</v>
      </c>
      <c r="M44" s="19"/>
      <c r="N44" s="19"/>
      <c r="O44" s="19"/>
      <c r="P44" s="19"/>
      <c r="Q44" s="19"/>
      <c r="R44" s="19"/>
      <c r="S44" s="19"/>
      <c r="T44" s="19" t="str">
        <f t="shared" si="0"/>
        <v/>
      </c>
    </row>
    <row r="45" spans="1:20" x14ac:dyDescent="0.3">
      <c r="A45" s="18">
        <v>34164</v>
      </c>
      <c r="B45" s="18">
        <v>34164</v>
      </c>
      <c r="C45" s="18" t="s">
        <v>92</v>
      </c>
      <c r="D45" s="18" t="s">
        <v>30</v>
      </c>
      <c r="E45" s="19">
        <v>2897</v>
      </c>
      <c r="F45" s="18" t="s">
        <v>56</v>
      </c>
      <c r="G45" s="18" t="s">
        <v>67</v>
      </c>
      <c r="H45" s="19">
        <v>0</v>
      </c>
      <c r="I45" s="19">
        <v>0</v>
      </c>
      <c r="J45" s="19">
        <v>0</v>
      </c>
      <c r="K45" s="19">
        <v>0</v>
      </c>
      <c r="L45" s="19">
        <v>0</v>
      </c>
      <c r="M45" s="19"/>
      <c r="N45" s="19"/>
      <c r="O45" s="19"/>
      <c r="P45" s="19"/>
      <c r="Q45" s="19"/>
      <c r="R45" s="19"/>
      <c r="S45" s="19"/>
      <c r="T45" s="19" t="str">
        <f t="shared" si="0"/>
        <v/>
      </c>
    </row>
    <row r="46" spans="1:20" x14ac:dyDescent="0.3">
      <c r="A46" s="18">
        <v>34169</v>
      </c>
      <c r="B46" s="18">
        <v>34169</v>
      </c>
      <c r="C46" s="18" t="s">
        <v>93</v>
      </c>
      <c r="D46" s="18" t="s">
        <v>30</v>
      </c>
      <c r="E46" s="19">
        <v>2897</v>
      </c>
      <c r="F46" s="18" t="s">
        <v>56</v>
      </c>
      <c r="G46" s="18" t="s">
        <v>67</v>
      </c>
      <c r="H46" s="19">
        <v>0</v>
      </c>
      <c r="I46" s="19">
        <v>0</v>
      </c>
      <c r="J46" s="19">
        <v>0</v>
      </c>
      <c r="K46" s="19">
        <v>0</v>
      </c>
      <c r="L46" s="19">
        <v>0</v>
      </c>
      <c r="M46" s="19"/>
      <c r="N46" s="19"/>
      <c r="O46" s="19"/>
      <c r="P46" s="19"/>
      <c r="Q46" s="19"/>
      <c r="R46" s="19"/>
      <c r="S46" s="19"/>
      <c r="T46" s="19" t="str">
        <f t="shared" si="0"/>
        <v/>
      </c>
    </row>
    <row r="47" spans="1:20" x14ac:dyDescent="0.3">
      <c r="A47" s="18">
        <v>359</v>
      </c>
      <c r="B47" s="18">
        <v>359</v>
      </c>
      <c r="C47" s="18" t="s">
        <v>15</v>
      </c>
      <c r="D47" s="18" t="s">
        <v>13</v>
      </c>
      <c r="E47" s="19">
        <v>2897</v>
      </c>
      <c r="F47" s="18" t="s">
        <v>56</v>
      </c>
      <c r="G47" s="18" t="s">
        <v>69</v>
      </c>
      <c r="H47" s="19">
        <v>167</v>
      </c>
      <c r="I47" s="19">
        <v>30</v>
      </c>
      <c r="J47" s="19">
        <v>137</v>
      </c>
      <c r="K47" s="19">
        <v>98</v>
      </c>
      <c r="L47" s="19">
        <v>198</v>
      </c>
      <c r="M47" s="19">
        <v>241</v>
      </c>
      <c r="N47" s="19">
        <v>465</v>
      </c>
      <c r="O47" s="19">
        <v>942</v>
      </c>
      <c r="P47" s="19">
        <v>106</v>
      </c>
      <c r="Q47" s="19">
        <v>80.33</v>
      </c>
      <c r="R47" s="19">
        <v>77.5</v>
      </c>
      <c r="S47" s="19">
        <v>78.5</v>
      </c>
      <c r="T47" s="19">
        <f t="shared" si="0"/>
        <v>78.776666666666657</v>
      </c>
    </row>
    <row r="48" spans="1:20" x14ac:dyDescent="0.3">
      <c r="A48" s="18">
        <v>38764</v>
      </c>
      <c r="B48" s="18">
        <v>38764</v>
      </c>
      <c r="C48" s="18" t="s">
        <v>94</v>
      </c>
      <c r="D48" s="18" t="s">
        <v>30</v>
      </c>
      <c r="E48" s="19">
        <v>2897</v>
      </c>
      <c r="F48" s="18" t="s">
        <v>56</v>
      </c>
      <c r="G48" s="18" t="s">
        <v>67</v>
      </c>
      <c r="H48" s="19">
        <v>0</v>
      </c>
      <c r="I48" s="19">
        <v>0</v>
      </c>
      <c r="J48" s="19">
        <v>0</v>
      </c>
      <c r="K48" s="19">
        <v>0</v>
      </c>
      <c r="L48" s="19">
        <v>0</v>
      </c>
      <c r="M48" s="19"/>
      <c r="N48" s="19"/>
      <c r="O48" s="19"/>
      <c r="P48" s="19"/>
      <c r="Q48" s="19"/>
      <c r="R48" s="19"/>
      <c r="S48" s="19"/>
      <c r="T48" s="19" t="str">
        <f t="shared" si="0"/>
        <v/>
      </c>
    </row>
    <row r="49" spans="1:20" x14ac:dyDescent="0.3">
      <c r="A49" s="18">
        <v>38765</v>
      </c>
      <c r="B49" s="18">
        <v>38765</v>
      </c>
      <c r="C49" s="18" t="s">
        <v>95</v>
      </c>
      <c r="D49" s="18" t="s">
        <v>30</v>
      </c>
      <c r="E49" s="19">
        <v>2897</v>
      </c>
      <c r="F49" s="18" t="s">
        <v>56</v>
      </c>
      <c r="G49" s="18" t="s">
        <v>67</v>
      </c>
      <c r="H49" s="19">
        <v>0</v>
      </c>
      <c r="I49" s="19">
        <v>0</v>
      </c>
      <c r="J49" s="19">
        <v>0</v>
      </c>
      <c r="K49" s="19">
        <v>0</v>
      </c>
      <c r="L49" s="19">
        <v>0</v>
      </c>
      <c r="M49" s="19"/>
      <c r="N49" s="19"/>
      <c r="O49" s="19"/>
      <c r="P49" s="19"/>
      <c r="Q49" s="19"/>
      <c r="R49" s="19"/>
      <c r="S49" s="19"/>
      <c r="T49" s="19" t="str">
        <f t="shared" si="0"/>
        <v/>
      </c>
    </row>
    <row r="50" spans="1:20" x14ac:dyDescent="0.3">
      <c r="A50" s="18">
        <v>38931</v>
      </c>
      <c r="B50" s="18">
        <v>38931</v>
      </c>
      <c r="C50" s="18" t="s">
        <v>96</v>
      </c>
      <c r="D50" s="18" t="s">
        <v>30</v>
      </c>
      <c r="E50" s="19">
        <v>2897</v>
      </c>
      <c r="F50" s="18" t="s">
        <v>56</v>
      </c>
      <c r="G50" s="18" t="s">
        <v>67</v>
      </c>
      <c r="H50" s="19">
        <v>0</v>
      </c>
      <c r="I50" s="19">
        <v>0</v>
      </c>
      <c r="J50" s="19">
        <v>0</v>
      </c>
      <c r="K50" s="19">
        <v>0</v>
      </c>
      <c r="L50" s="19">
        <v>0</v>
      </c>
      <c r="M50" s="19"/>
      <c r="N50" s="19"/>
      <c r="O50" s="19"/>
      <c r="P50" s="19"/>
      <c r="Q50" s="19"/>
      <c r="R50" s="19"/>
      <c r="S50" s="19"/>
      <c r="T50" s="19" t="str">
        <f t="shared" si="0"/>
        <v/>
      </c>
    </row>
    <row r="51" spans="1:20" x14ac:dyDescent="0.3">
      <c r="A51" s="18">
        <v>39118</v>
      </c>
      <c r="B51" s="18">
        <v>39118</v>
      </c>
      <c r="C51" s="18" t="s">
        <v>97</v>
      </c>
      <c r="D51" s="18" t="s">
        <v>30</v>
      </c>
      <c r="E51" s="19">
        <v>2897</v>
      </c>
      <c r="F51" s="18" t="s">
        <v>56</v>
      </c>
      <c r="G51" s="18" t="s">
        <v>67</v>
      </c>
      <c r="H51" s="19">
        <v>0</v>
      </c>
      <c r="I51" s="19">
        <v>0</v>
      </c>
      <c r="J51" s="19">
        <v>0</v>
      </c>
      <c r="K51" s="19">
        <v>0</v>
      </c>
      <c r="L51" s="19">
        <v>0</v>
      </c>
      <c r="M51" s="19"/>
      <c r="N51" s="19"/>
      <c r="O51" s="19"/>
      <c r="P51" s="19"/>
      <c r="Q51" s="19"/>
      <c r="R51" s="19"/>
      <c r="S51" s="19"/>
      <c r="T51" s="19" t="str">
        <f t="shared" si="0"/>
        <v/>
      </c>
    </row>
    <row r="52" spans="1:20" x14ac:dyDescent="0.3">
      <c r="A52" s="18">
        <v>4137</v>
      </c>
      <c r="B52" s="18">
        <v>4137</v>
      </c>
      <c r="C52" s="18" t="s">
        <v>98</v>
      </c>
      <c r="D52" s="18" t="s">
        <v>11</v>
      </c>
      <c r="E52" s="19">
        <v>2897</v>
      </c>
      <c r="F52" s="18" t="s">
        <v>56</v>
      </c>
      <c r="G52" s="18" t="s">
        <v>70</v>
      </c>
      <c r="H52" s="19">
        <v>8</v>
      </c>
      <c r="I52" s="19">
        <v>8</v>
      </c>
      <c r="J52" s="19">
        <v>0</v>
      </c>
      <c r="K52" s="19">
        <v>0</v>
      </c>
      <c r="L52" s="19">
        <v>0</v>
      </c>
      <c r="M52" s="19"/>
      <c r="N52" s="19"/>
      <c r="O52" s="19">
        <v>1859</v>
      </c>
      <c r="P52" s="19"/>
      <c r="Q52" s="19"/>
      <c r="R52" s="19"/>
      <c r="S52" s="19">
        <v>154.91666599999999</v>
      </c>
      <c r="T52" s="19">
        <f t="shared" si="0"/>
        <v>154.91666599999999</v>
      </c>
    </row>
    <row r="53" spans="1:20" x14ac:dyDescent="0.3">
      <c r="A53" s="18">
        <v>498</v>
      </c>
      <c r="B53" s="18">
        <v>498</v>
      </c>
      <c r="C53" s="18" t="s">
        <v>24</v>
      </c>
      <c r="D53" s="18" t="s">
        <v>11</v>
      </c>
      <c r="E53" s="19">
        <v>2897</v>
      </c>
      <c r="F53" s="18" t="s">
        <v>56</v>
      </c>
      <c r="G53" s="18" t="s">
        <v>70</v>
      </c>
      <c r="H53" s="19">
        <v>80</v>
      </c>
      <c r="I53" s="19">
        <v>3</v>
      </c>
      <c r="J53" s="19">
        <v>77</v>
      </c>
      <c r="K53" s="19">
        <v>73</v>
      </c>
      <c r="L53" s="19">
        <v>110</v>
      </c>
      <c r="M53" s="19">
        <v>101</v>
      </c>
      <c r="N53" s="19">
        <v>315</v>
      </c>
      <c r="O53" s="19">
        <v>592</v>
      </c>
      <c r="P53" s="19">
        <v>40</v>
      </c>
      <c r="Q53" s="19">
        <v>33.67</v>
      </c>
      <c r="R53" s="19">
        <v>52.5</v>
      </c>
      <c r="S53" s="19">
        <v>49.333333000000003</v>
      </c>
      <c r="T53" s="19">
        <f t="shared" si="0"/>
        <v>45.167777666666666</v>
      </c>
    </row>
    <row r="54" spans="1:20" x14ac:dyDescent="0.3">
      <c r="A54" s="18">
        <v>499</v>
      </c>
      <c r="B54" s="18">
        <v>499</v>
      </c>
      <c r="C54" s="18" t="s">
        <v>21</v>
      </c>
      <c r="D54" s="18" t="s">
        <v>11</v>
      </c>
      <c r="E54" s="19">
        <v>2897</v>
      </c>
      <c r="F54" s="18" t="s">
        <v>56</v>
      </c>
      <c r="G54" s="18" t="s">
        <v>70</v>
      </c>
      <c r="H54" s="19">
        <v>46</v>
      </c>
      <c r="I54" s="19">
        <v>1</v>
      </c>
      <c r="J54" s="19">
        <v>45</v>
      </c>
      <c r="K54" s="19">
        <v>60</v>
      </c>
      <c r="L54" s="19">
        <v>90</v>
      </c>
      <c r="M54" s="19">
        <v>154</v>
      </c>
      <c r="N54" s="19">
        <v>270</v>
      </c>
      <c r="O54" s="19">
        <v>554</v>
      </c>
      <c r="P54" s="19">
        <v>88</v>
      </c>
      <c r="Q54" s="19">
        <v>51.33</v>
      </c>
      <c r="R54" s="19">
        <v>45</v>
      </c>
      <c r="S54" s="19">
        <v>46.166665999999999</v>
      </c>
      <c r="T54" s="19">
        <f t="shared" si="0"/>
        <v>47.498888666666666</v>
      </c>
    </row>
    <row r="55" spans="1:20" x14ac:dyDescent="0.3">
      <c r="A55" s="18">
        <v>500</v>
      </c>
      <c r="B55" s="18">
        <v>500</v>
      </c>
      <c r="C55" s="18" t="s">
        <v>20</v>
      </c>
      <c r="D55" s="18" t="s">
        <v>11</v>
      </c>
      <c r="E55" s="19">
        <v>2897</v>
      </c>
      <c r="F55" s="18" t="s">
        <v>56</v>
      </c>
      <c r="G55" s="18" t="s">
        <v>70</v>
      </c>
      <c r="H55" s="19">
        <v>142</v>
      </c>
      <c r="I55" s="19">
        <v>1</v>
      </c>
      <c r="J55" s="19">
        <v>141</v>
      </c>
      <c r="K55" s="19">
        <v>53</v>
      </c>
      <c r="L55" s="19">
        <v>80</v>
      </c>
      <c r="M55" s="19">
        <v>77</v>
      </c>
      <c r="N55" s="19">
        <v>151</v>
      </c>
      <c r="O55" s="19">
        <v>419</v>
      </c>
      <c r="P55" s="19">
        <v>12</v>
      </c>
      <c r="Q55" s="19">
        <v>25.67</v>
      </c>
      <c r="R55" s="19">
        <v>25.166665999999999</v>
      </c>
      <c r="S55" s="19">
        <v>34.916665999999999</v>
      </c>
      <c r="T55" s="19">
        <f t="shared" si="0"/>
        <v>28.584444000000001</v>
      </c>
    </row>
    <row r="56" spans="1:20" x14ac:dyDescent="0.3">
      <c r="A56" s="18">
        <v>665</v>
      </c>
      <c r="B56" s="18">
        <v>665</v>
      </c>
      <c r="C56" s="18" t="s">
        <v>31</v>
      </c>
      <c r="D56" s="18" t="s">
        <v>13</v>
      </c>
      <c r="E56" s="19">
        <v>2897</v>
      </c>
      <c r="F56" s="18" t="s">
        <v>56</v>
      </c>
      <c r="G56" s="18" t="s">
        <v>69</v>
      </c>
      <c r="H56" s="19">
        <v>100</v>
      </c>
      <c r="I56" s="19">
        <v>0</v>
      </c>
      <c r="J56" s="19">
        <v>100</v>
      </c>
      <c r="K56" s="19">
        <v>43</v>
      </c>
      <c r="L56" s="19">
        <v>65</v>
      </c>
      <c r="M56" s="19">
        <v>84</v>
      </c>
      <c r="N56" s="19">
        <v>89</v>
      </c>
      <c r="O56" s="19">
        <v>326</v>
      </c>
      <c r="P56" s="19"/>
      <c r="Q56" s="19">
        <v>28</v>
      </c>
      <c r="R56" s="19">
        <v>14.833333</v>
      </c>
      <c r="S56" s="19">
        <v>27.166665999999999</v>
      </c>
      <c r="T56" s="19">
        <f t="shared" si="0"/>
        <v>23.333333</v>
      </c>
    </row>
    <row r="57" spans="1:20" x14ac:dyDescent="0.3">
      <c r="A57" s="18">
        <v>7285</v>
      </c>
      <c r="B57" s="18">
        <v>7285</v>
      </c>
      <c r="C57" s="18" t="s">
        <v>99</v>
      </c>
      <c r="D57" s="18" t="s">
        <v>11</v>
      </c>
      <c r="E57" s="19">
        <v>2897</v>
      </c>
      <c r="F57" s="18" t="s">
        <v>56</v>
      </c>
      <c r="G57" s="18" t="s">
        <v>70</v>
      </c>
      <c r="H57" s="19">
        <v>0</v>
      </c>
      <c r="I57" s="19">
        <v>0</v>
      </c>
      <c r="J57" s="19">
        <v>0</v>
      </c>
      <c r="K57" s="19">
        <v>0</v>
      </c>
      <c r="L57" s="19">
        <v>0</v>
      </c>
      <c r="M57" s="19"/>
      <c r="N57" s="19"/>
      <c r="O57" s="19"/>
      <c r="P57" s="19"/>
      <c r="Q57" s="19"/>
      <c r="R57" s="19"/>
      <c r="S57" s="19"/>
      <c r="T57" s="19" t="str">
        <f t="shared" si="0"/>
        <v/>
      </c>
    </row>
    <row r="58" spans="1:20" x14ac:dyDescent="0.3">
      <c r="A58" s="18">
        <v>7386</v>
      </c>
      <c r="B58" s="18">
        <v>7386</v>
      </c>
      <c r="C58" s="18" t="s">
        <v>100</v>
      </c>
      <c r="D58" s="18" t="s">
        <v>11</v>
      </c>
      <c r="E58" s="19">
        <v>2897</v>
      </c>
      <c r="F58" s="18" t="s">
        <v>56</v>
      </c>
      <c r="G58" s="18" t="s">
        <v>70</v>
      </c>
      <c r="H58" s="19">
        <v>0</v>
      </c>
      <c r="I58" s="19">
        <v>0</v>
      </c>
      <c r="J58" s="19">
        <v>0</v>
      </c>
      <c r="K58" s="19">
        <v>0</v>
      </c>
      <c r="L58" s="19">
        <v>0</v>
      </c>
      <c r="M58" s="19"/>
      <c r="N58" s="19"/>
      <c r="O58" s="19"/>
      <c r="P58" s="19"/>
      <c r="Q58" s="19"/>
      <c r="R58" s="19"/>
      <c r="S58" s="19"/>
      <c r="T58" s="19" t="str">
        <f t="shared" si="0"/>
        <v/>
      </c>
    </row>
    <row r="59" spans="1:20" x14ac:dyDescent="0.3">
      <c r="A59" s="18">
        <v>7404</v>
      </c>
      <c r="B59" s="18">
        <v>7404</v>
      </c>
      <c r="C59" s="18" t="s">
        <v>101</v>
      </c>
      <c r="D59" s="18" t="s">
        <v>11</v>
      </c>
      <c r="E59" s="19">
        <v>2897</v>
      </c>
      <c r="F59" s="18" t="s">
        <v>56</v>
      </c>
      <c r="G59" s="18" t="s">
        <v>70</v>
      </c>
      <c r="H59" s="19">
        <v>0</v>
      </c>
      <c r="I59" s="19">
        <v>0</v>
      </c>
      <c r="J59" s="19">
        <v>0</v>
      </c>
      <c r="K59" s="19">
        <v>0</v>
      </c>
      <c r="L59" s="19">
        <v>0</v>
      </c>
      <c r="M59" s="19"/>
      <c r="N59" s="19"/>
      <c r="O59" s="19">
        <v>1904</v>
      </c>
      <c r="P59" s="19"/>
      <c r="Q59" s="19"/>
      <c r="R59" s="19"/>
      <c r="S59" s="19">
        <v>158.66666599999999</v>
      </c>
      <c r="T59" s="19">
        <f t="shared" si="0"/>
        <v>158.66666599999999</v>
      </c>
    </row>
    <row r="60" spans="1:20" x14ac:dyDescent="0.3">
      <c r="A60" s="18">
        <v>7405</v>
      </c>
      <c r="B60" s="18">
        <v>7405</v>
      </c>
      <c r="C60" s="18" t="s">
        <v>102</v>
      </c>
      <c r="D60" s="18" t="s">
        <v>11</v>
      </c>
      <c r="E60" s="19">
        <v>2897</v>
      </c>
      <c r="F60" s="18" t="s">
        <v>56</v>
      </c>
      <c r="G60" s="18" t="s">
        <v>70</v>
      </c>
      <c r="H60" s="19">
        <v>0</v>
      </c>
      <c r="I60" s="19">
        <v>0</v>
      </c>
      <c r="J60" s="19">
        <v>0</v>
      </c>
      <c r="K60" s="19">
        <v>0</v>
      </c>
      <c r="L60" s="19">
        <v>0</v>
      </c>
      <c r="M60" s="19"/>
      <c r="N60" s="19"/>
      <c r="O60" s="19">
        <v>1892</v>
      </c>
      <c r="P60" s="19"/>
      <c r="Q60" s="19"/>
      <c r="R60" s="19"/>
      <c r="S60" s="19">
        <v>157.66666599999999</v>
      </c>
      <c r="T60" s="19">
        <f t="shared" si="0"/>
        <v>157.66666599999999</v>
      </c>
    </row>
    <row r="61" spans="1:20" x14ac:dyDescent="0.3">
      <c r="A61" s="18">
        <v>7406</v>
      </c>
      <c r="B61" s="18">
        <v>7406</v>
      </c>
      <c r="C61" s="18" t="s">
        <v>103</v>
      </c>
      <c r="D61" s="18" t="s">
        <v>11</v>
      </c>
      <c r="E61" s="19">
        <v>2897</v>
      </c>
      <c r="F61" s="18" t="s">
        <v>56</v>
      </c>
      <c r="G61" s="18" t="s">
        <v>70</v>
      </c>
      <c r="H61" s="19">
        <v>0</v>
      </c>
      <c r="I61" s="19">
        <v>0</v>
      </c>
      <c r="J61" s="19">
        <v>0</v>
      </c>
      <c r="K61" s="19">
        <v>0</v>
      </c>
      <c r="L61" s="19">
        <v>0</v>
      </c>
      <c r="M61" s="19"/>
      <c r="N61" s="19"/>
      <c r="O61" s="19">
        <v>1866</v>
      </c>
      <c r="P61" s="19"/>
      <c r="Q61" s="19"/>
      <c r="R61" s="19"/>
      <c r="S61" s="19">
        <v>155.5</v>
      </c>
      <c r="T61" s="19">
        <f t="shared" si="0"/>
        <v>155.5</v>
      </c>
    </row>
    <row r="62" spans="1:20" x14ac:dyDescent="0.3">
      <c r="A62" s="18">
        <v>873</v>
      </c>
      <c r="B62" s="18">
        <v>873</v>
      </c>
      <c r="C62" s="18" t="s">
        <v>104</v>
      </c>
      <c r="D62" s="18" t="s">
        <v>11</v>
      </c>
      <c r="E62" s="19">
        <v>2897</v>
      </c>
      <c r="F62" s="18" t="s">
        <v>56</v>
      </c>
      <c r="G62" s="18" t="s">
        <v>70</v>
      </c>
      <c r="H62" s="19">
        <v>0</v>
      </c>
      <c r="I62" s="19">
        <v>0</v>
      </c>
      <c r="J62" s="19">
        <v>0</v>
      </c>
      <c r="K62" s="19">
        <v>0</v>
      </c>
      <c r="L62" s="19">
        <v>0</v>
      </c>
      <c r="M62" s="19"/>
      <c r="N62" s="19"/>
      <c r="O62" s="19"/>
      <c r="P62" s="19"/>
      <c r="Q62" s="19"/>
      <c r="R62" s="19"/>
      <c r="S62" s="19"/>
      <c r="T62" s="19" t="str">
        <f t="shared" si="0"/>
        <v/>
      </c>
    </row>
    <row r="63" spans="1:20" x14ac:dyDescent="0.3">
      <c r="A63" s="18">
        <v>877</v>
      </c>
      <c r="B63" s="18">
        <v>877</v>
      </c>
      <c r="C63" s="18" t="s">
        <v>105</v>
      </c>
      <c r="D63" s="18" t="s">
        <v>11</v>
      </c>
      <c r="E63" s="19">
        <v>2897</v>
      </c>
      <c r="F63" s="18" t="s">
        <v>56</v>
      </c>
      <c r="G63" s="18" t="s">
        <v>70</v>
      </c>
      <c r="H63" s="19">
        <v>0</v>
      </c>
      <c r="I63" s="19">
        <v>0</v>
      </c>
      <c r="J63" s="19">
        <v>0</v>
      </c>
      <c r="K63" s="19">
        <v>0</v>
      </c>
      <c r="L63" s="19">
        <v>0</v>
      </c>
      <c r="M63" s="19"/>
      <c r="N63" s="19"/>
      <c r="O63" s="19"/>
      <c r="P63" s="19"/>
      <c r="Q63" s="19"/>
      <c r="R63" s="19"/>
      <c r="S63" s="19"/>
      <c r="T63" s="19" t="str">
        <f t="shared" si="0"/>
        <v/>
      </c>
    </row>
    <row r="64" spans="1:20" x14ac:dyDescent="0.3">
      <c r="A64" s="18">
        <v>878</v>
      </c>
      <c r="B64" s="18">
        <v>878</v>
      </c>
      <c r="C64" s="18" t="s">
        <v>106</v>
      </c>
      <c r="D64" s="18" t="s">
        <v>11</v>
      </c>
      <c r="E64" s="19">
        <v>2897</v>
      </c>
      <c r="F64" s="18" t="s">
        <v>56</v>
      </c>
      <c r="G64" s="18" t="s">
        <v>70</v>
      </c>
      <c r="H64" s="19">
        <v>0</v>
      </c>
      <c r="I64" s="19">
        <v>0</v>
      </c>
      <c r="J64" s="19">
        <v>0</v>
      </c>
      <c r="K64" s="19">
        <v>0</v>
      </c>
      <c r="L64" s="19">
        <v>0</v>
      </c>
      <c r="M64" s="19"/>
      <c r="N64" s="19"/>
      <c r="O64" s="19"/>
      <c r="P64" s="19"/>
      <c r="Q64" s="19"/>
      <c r="R64" s="19"/>
      <c r="S64" s="19"/>
      <c r="T64" s="19" t="str">
        <f t="shared" si="0"/>
        <v/>
      </c>
    </row>
    <row r="65" spans="1:20" x14ac:dyDescent="0.3">
      <c r="A65" s="18">
        <v>879</v>
      </c>
      <c r="B65" s="18">
        <v>879</v>
      </c>
      <c r="C65" s="18" t="s">
        <v>107</v>
      </c>
      <c r="D65" s="18" t="s">
        <v>11</v>
      </c>
      <c r="E65" s="19">
        <v>2897</v>
      </c>
      <c r="F65" s="18" t="s">
        <v>56</v>
      </c>
      <c r="G65" s="18" t="s">
        <v>70</v>
      </c>
      <c r="H65" s="19">
        <v>0</v>
      </c>
      <c r="I65" s="19">
        <v>0</v>
      </c>
      <c r="J65" s="19">
        <v>0</v>
      </c>
      <c r="K65" s="19">
        <v>0</v>
      </c>
      <c r="L65" s="19">
        <v>0</v>
      </c>
      <c r="M65" s="19"/>
      <c r="N65" s="19"/>
      <c r="O65" s="19"/>
      <c r="P65" s="19"/>
      <c r="Q65" s="19"/>
      <c r="R65" s="19"/>
      <c r="S65" s="19"/>
      <c r="T65" s="19" t="str">
        <f t="shared" si="0"/>
        <v/>
      </c>
    </row>
    <row r="66" spans="1:20" x14ac:dyDescent="0.3">
      <c r="A66" s="18">
        <v>882</v>
      </c>
      <c r="B66" s="18">
        <v>882</v>
      </c>
      <c r="C66" s="18" t="s">
        <v>108</v>
      </c>
      <c r="D66" s="18" t="s">
        <v>11</v>
      </c>
      <c r="E66" s="19">
        <v>2897</v>
      </c>
      <c r="F66" s="18" t="s">
        <v>56</v>
      </c>
      <c r="G66" s="18" t="s">
        <v>70</v>
      </c>
      <c r="H66" s="19">
        <v>0</v>
      </c>
      <c r="I66" s="19">
        <v>0</v>
      </c>
      <c r="J66" s="19">
        <v>0</v>
      </c>
      <c r="K66" s="19">
        <v>0</v>
      </c>
      <c r="L66" s="19">
        <v>0</v>
      </c>
      <c r="M66" s="19"/>
      <c r="N66" s="19"/>
      <c r="O66" s="19"/>
      <c r="P66" s="19"/>
      <c r="Q66" s="19"/>
      <c r="R66" s="19"/>
      <c r="S66" s="19"/>
      <c r="T66" s="19" t="str">
        <f t="shared" si="0"/>
        <v/>
      </c>
    </row>
    <row r="67" spans="1:20" x14ac:dyDescent="0.3">
      <c r="A67" s="18">
        <v>894</v>
      </c>
      <c r="B67" s="18">
        <v>894</v>
      </c>
      <c r="C67" s="18" t="s">
        <v>25</v>
      </c>
      <c r="D67" s="18" t="s">
        <v>11</v>
      </c>
      <c r="E67" s="19">
        <v>2897</v>
      </c>
      <c r="F67" s="18" t="s">
        <v>56</v>
      </c>
      <c r="G67" s="18" t="s">
        <v>70</v>
      </c>
      <c r="H67" s="19">
        <v>62</v>
      </c>
      <c r="I67" s="19">
        <v>1</v>
      </c>
      <c r="J67" s="19">
        <v>61</v>
      </c>
      <c r="K67" s="19">
        <v>40</v>
      </c>
      <c r="L67" s="19">
        <v>60</v>
      </c>
      <c r="M67" s="19">
        <v>72</v>
      </c>
      <c r="N67" s="19">
        <v>105</v>
      </c>
      <c r="O67" s="19">
        <v>227</v>
      </c>
      <c r="P67" s="19">
        <v>31</v>
      </c>
      <c r="Q67" s="19">
        <v>24</v>
      </c>
      <c r="R67" s="19">
        <v>17.5</v>
      </c>
      <c r="S67" s="19">
        <v>18.916665999999999</v>
      </c>
      <c r="T67" s="19">
        <f t="shared" ref="T67" si="1">IFERROR(AVERAGE(Q67:S67),"")</f>
        <v>20.138888666666666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Suprimentos 01</dc:creator>
  <cp:lastModifiedBy>Suprimentos 01</cp:lastModifiedBy>
  <dcterms:created xsi:type="dcterms:W3CDTF">2023-02-26T22:33:58Z</dcterms:created>
  <dcterms:modified xsi:type="dcterms:W3CDTF">2023-02-26T22:58:25Z</dcterms:modified>
</cp:coreProperties>
</file>